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3"/>
  </bookViews>
  <sheets>
    <sheet name="Krycí list" sheetId="1" r:id="rId1"/>
    <sheet name="Rekapitulace" sheetId="2" r:id="rId2"/>
    <sheet name="Položky" sheetId="3" r:id="rId3"/>
    <sheet name="MaR" sheetId="4" r:id="rId4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list'!$A$1:$G$46</definedName>
    <definedName name="_xlnm.Print_Area" localSheetId="2">'Položky'!$A$1:$G$87</definedName>
    <definedName name="_xlnm.Print_Area" localSheetId="1">'Rekapitulace'!$A$1:$I$21</definedName>
    <definedName name="PocetMJ">'Krycí list'!$G$7</definedName>
    <definedName name="Poznamka">'Krycí list'!$B$38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list'!$F$33</definedName>
    <definedName name="Zaklad5">'Krycí list'!$F$31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<sst xmlns="http://schemas.openxmlformats.org/spreadsheetml/2006/main" count="511" uniqueCount="321">
  <si>
    <t>KRYCÍ LIST ROZPOČTU</t>
  </si>
  <si>
    <t>Objekt :</t>
  </si>
  <si>
    <t>Název objektu :</t>
  </si>
  <si>
    <t>JKSO :</t>
  </si>
  <si>
    <t>KOTELNA</t>
  </si>
  <si>
    <t>Stavba :</t>
  </si>
  <si>
    <t>Název stavby :</t>
  </si>
  <si>
    <t>SKP :</t>
  </si>
  <si>
    <t>ZŠ LEDNICE č.p. 510</t>
  </si>
  <si>
    <t>Projektant :</t>
  </si>
  <si>
    <t>ing. Krechlerová</t>
  </si>
  <si>
    <t>Počet měrných jednotek :</t>
  </si>
  <si>
    <t>Objednatel :</t>
  </si>
  <si>
    <t>Obec Lednice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</si>
  <si>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</si>
  <si>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</si>
  <si>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</si>
  <si>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</si>
  <si>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</si>
  <si>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</si>
  <si>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</si>
  <si>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</si>
  <si>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</si>
  <si>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</si>
  <si>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</si>
  <si>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</si>
  <si>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</si>
  <si>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</si>
  <si>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</si>
  <si>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</si>
  <si>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</si>
  <si>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</si>
  <si>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</si>
  <si>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</si>
  <si>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</si>
  <si>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</si>
  <si>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</si>
  <si>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</si>
  <si>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Ing. Krechlerová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</si>
  <si>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</si>
  <si>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</si>
  <si>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</si>
  <si>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</si>
  <si>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</si>
  <si>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</si>
  <si>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</si>
  <si>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</si>
  <si>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</si>
  <si>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</si>
  <si>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</si>
  <si>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</si>
  <si>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</si>
  <si>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</si>
  <si>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</si>
  <si>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</si>
  <si>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</si>
  <si>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</si>
  <si>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</si>
  <si>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</si>
  <si>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</si>
  <si>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</si>
  <si>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</si>
  <si>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</si>
  <si>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</si>
  <si>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</si>
  <si>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</si>
  <si>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</si>
  <si>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</si>
  <si>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</si>
  <si>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</si>
  <si>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</si>
  <si>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713</t>
  </si>
  <si>
    <t>Izolace tepelné</t>
  </si>
  <si>
    <t>713852369</t>
  </si>
  <si>
    <t>IZOLACE NÁVLEKOVÁ AL 60-89</t>
  </si>
  <si>
    <t>m</t>
  </si>
  <si>
    <t>713852147</t>
  </si>
  <si>
    <t>IZOLACE NÁVLEKOVÁ AL 60-70</t>
  </si>
  <si>
    <t>713262266</t>
  </si>
  <si>
    <t>IZOLACE NÁVLEKOVÁ AL 50-60</t>
  </si>
  <si>
    <t>713741258</t>
  </si>
  <si>
    <t>IZOLACE NÁVLEKOVÁ AL 25-21</t>
  </si>
  <si>
    <t>7137584125</t>
  </si>
  <si>
    <t>IZOLACE NÁVLEKOVÁ AL 22-20</t>
  </si>
  <si>
    <t>7137896542</t>
  </si>
  <si>
    <t xml:space="preserve">PŘÍSLUŠENSTVÍ, LEPÍCÍ PÁSKA, </t>
  </si>
  <si>
    <t>SUMA</t>
  </si>
  <si>
    <t>Celkem za</t>
  </si>
  <si>
    <t>731</t>
  </si>
  <si>
    <t>Kotelny</t>
  </si>
  <si>
    <t>7312164064654</t>
  </si>
  <si>
    <t>plynový kondenzační kotel typ 45  (12-45kW)</t>
  </si>
  <si>
    <t>KS</t>
  </si>
  <si>
    <t>16161166656</t>
  </si>
  <si>
    <t>stavební úpravy v kotelně celkem</t>
  </si>
  <si>
    <t>suma</t>
  </si>
  <si>
    <t>73185046546</t>
  </si>
  <si>
    <t>MONTÁŽ KOTLE, SPUŠTĚNÍ, SEŘÍZENÍ</t>
  </si>
  <si>
    <t>ks</t>
  </si>
  <si>
    <t>7315464684086</t>
  </si>
  <si>
    <t>KOUŘOVOD DN125, DOPOJENÍ NA KOMÍN</t>
  </si>
  <si>
    <t>731540646656</t>
  </si>
  <si>
    <t>VYVLOŽKOVÁNÍ KOMÍNU DN200 revize</t>
  </si>
  <si>
    <t>soub</t>
  </si>
  <si>
    <t>7311351515555</t>
  </si>
  <si>
    <t xml:space="preserve">expanzní automat čerpadlový </t>
  </si>
  <si>
    <t>161616161455</t>
  </si>
  <si>
    <t>rozdělovací kus pro oddělené připojení odtahu spalin a přívodu spalovacího vzduchu</t>
  </si>
  <si>
    <t>185859625445</t>
  </si>
  <si>
    <t>sací trubice spalovacího vzduchu</t>
  </si>
  <si>
    <t>1656515616</t>
  </si>
  <si>
    <t>čerpadlo kondenzátu</t>
  </si>
  <si>
    <t>6161651651</t>
  </si>
  <si>
    <t>připojovací sada kotle</t>
  </si>
  <si>
    <t>61616515651</t>
  </si>
  <si>
    <t xml:space="preserve">přívod vzduchu pro spalování - potrubí DN200 ukončené nad horní hranou kotlů celkem 8m </t>
  </si>
  <si>
    <t>165161651566</t>
  </si>
  <si>
    <t>demontáž zařízení kotelny celkem - kotle 2x116kW+70kW</t>
  </si>
  <si>
    <t>1651616165165</t>
  </si>
  <si>
    <t>dopojení kotů na stávající plynoinstalaci, revize plynu</t>
  </si>
  <si>
    <t>616516165</t>
  </si>
  <si>
    <t>zásobníkový ohřívač TUV V =500L, výkon 65kW- dodávka +MTZ</t>
  </si>
  <si>
    <t>732</t>
  </si>
  <si>
    <t>Strojovny</t>
  </si>
  <si>
    <t>7328199988855</t>
  </si>
  <si>
    <t xml:space="preserve">teplovodní sdružený rozdělovač DN200, </t>
  </si>
  <si>
    <t>732111239</t>
  </si>
  <si>
    <t>PŘÍPL.ZKD 0,5M TĚLESA ROZDĚL. DN200</t>
  </si>
  <si>
    <t>732111325</t>
  </si>
  <si>
    <t>TRUBKOVÁ HRDLA BEZ PŘÍRUB DN80</t>
  </si>
  <si>
    <t>732111322</t>
  </si>
  <si>
    <t>TRUBKOVÁ HRDLA BEZ PŘÍRUB DN65</t>
  </si>
  <si>
    <t>TRUBKOVÁ HRDLA BEZ PŘÍRUB DN50</t>
  </si>
  <si>
    <t>TRUBKOVÁ HRDLA BEZ PŘÍRUB DN25-40</t>
  </si>
  <si>
    <t>732506606</t>
  </si>
  <si>
    <t>AUTOMATICKÁ BLOKOVÁ ÚPRAVNA VODY typu 150+dodávka +mtz</t>
  </si>
  <si>
    <t>2515155151</t>
  </si>
  <si>
    <t xml:space="preserve">oběhové teplovodní čerpadlo s elektronickou regulací DN50, </t>
  </si>
  <si>
    <t>7232510650</t>
  </si>
  <si>
    <t>oběhové teplovodní čerpadlo s elektronickou regulací DN40  4,0m3/h</t>
  </si>
  <si>
    <t>oběhové teplovodní čerpadlo s elektronickou regulací DN25 , 2,0m3/h</t>
  </si>
  <si>
    <t>oběhové teplovodní čerpadlo DN32 , 4,0m3/h</t>
  </si>
  <si>
    <t>72366548448</t>
  </si>
  <si>
    <t>trojcestný směšovací ventil DN40+ servopohon</t>
  </si>
  <si>
    <t>trojcestný směšovací ventil DN32+ servopohon</t>
  </si>
  <si>
    <t>trojcestný směšovací ventil DN20+ servopohon</t>
  </si>
  <si>
    <t>hydraulický vyrovnávač tlaků HVDT III -12m3/h</t>
  </si>
  <si>
    <t>733</t>
  </si>
  <si>
    <t>Rozvod potrubí</t>
  </si>
  <si>
    <t>732852369</t>
  </si>
  <si>
    <t>POTR HLAD KOTELNY, STROJ D89/3,6</t>
  </si>
  <si>
    <t>7333256165</t>
  </si>
  <si>
    <t>POTR HLAD KOTELNY, STROJ D70/3,2</t>
  </si>
  <si>
    <t>73285223369</t>
  </si>
  <si>
    <t>POTR HLAD KOTELNY, STROJ D57/2,9</t>
  </si>
  <si>
    <t>73333257849</t>
  </si>
  <si>
    <t>POTR HLAD KOTELNY, STROJ D 25/2,6</t>
  </si>
  <si>
    <t>733963258</t>
  </si>
  <si>
    <t>POTR ZÁVIT BĚŽN NÍZKOTLAKÉ DN20</t>
  </si>
  <si>
    <t>1541166556</t>
  </si>
  <si>
    <t>demontáž potrubí do DN80 včetně izolace a uchycení</t>
  </si>
  <si>
    <t>10616106516</t>
  </si>
  <si>
    <t>TLAKOVÁ ZKOUŠKA, zaškolení</t>
  </si>
  <si>
    <t>734</t>
  </si>
  <si>
    <t>Armatury</t>
  </si>
  <si>
    <t>7265651616</t>
  </si>
  <si>
    <t>KULOVÝ UZÁVĚR S VYPOUŠTĚNÍM DN20</t>
  </si>
  <si>
    <t>165016855</t>
  </si>
  <si>
    <t>MANOMETR 0-6bar</t>
  </si>
  <si>
    <t>72320506405</t>
  </si>
  <si>
    <t>TEPLOMĚR 0-100°C</t>
  </si>
  <si>
    <t>732741258</t>
  </si>
  <si>
    <t>KULOVÝ KOHOUT UZAVÍRACÍ DN50+MTZ</t>
  </si>
  <si>
    <t>KULOVÝ KOHOUT UZAVÍRACÍ DN32+MTZ</t>
  </si>
  <si>
    <t>KULOVÝ KOHOUT UZAVÍRACÍ DN25+MTZ</t>
  </si>
  <si>
    <t>732852963</t>
  </si>
  <si>
    <t>FILTR DN65 + MTZ</t>
  </si>
  <si>
    <t>FILTR DN50 + MTZ</t>
  </si>
  <si>
    <t>FILTR DN32 + MTZ</t>
  </si>
  <si>
    <t>FILTR DN25 + MTZ</t>
  </si>
  <si>
    <t>732410665654</t>
  </si>
  <si>
    <t>POJISTNÝ VENTIL DN25/3BAR</t>
  </si>
  <si>
    <t>7345869544</t>
  </si>
  <si>
    <t>KLAPKA UZAVÍRACÍ L32 171 616 DN80/16bar+MTZ</t>
  </si>
  <si>
    <t>7328569851</t>
  </si>
  <si>
    <t>KLAPKA UZAVÍRACÍ L32 171 616 DN65/16bar + MTZ</t>
  </si>
  <si>
    <t>852369741</t>
  </si>
  <si>
    <t>KLAPKA ZPĚTNÁ ZV 80/16bar + MTZ</t>
  </si>
  <si>
    <t>separátor nečistot s magnetem</t>
  </si>
  <si>
    <t>FILTR DN80, PN16+MTZ</t>
  </si>
  <si>
    <t>77250560646</t>
  </si>
  <si>
    <t>ODVZDUŠŇOVACÍ ventil autom.</t>
  </si>
  <si>
    <t>767</t>
  </si>
  <si>
    <t>Konstrukce zámečnické</t>
  </si>
  <si>
    <t>1165101565</t>
  </si>
  <si>
    <t>MONTÁŽ KOVOVÝCH KONSTRUKCÍ ATYP.DO5KG</t>
  </si>
  <si>
    <t>1980949499</t>
  </si>
  <si>
    <t>MTZ KOVOVÝCH KCÍ ATYP DO 10KG</t>
  </si>
  <si>
    <t>6516515616</t>
  </si>
  <si>
    <t>úprava elektroinstalace v kotelně demontáže</t>
  </si>
  <si>
    <t>16516516156</t>
  </si>
  <si>
    <t>nátěr potrubí 2xZ</t>
  </si>
  <si>
    <t>19049494984</t>
  </si>
  <si>
    <t>DODÁVKA PROFILŮ PRO UCHYCENÍ POTR. A ROZDĚL.5 větví</t>
  </si>
  <si>
    <t>991</t>
  </si>
  <si>
    <t>HODINOVÉ ZŮČTOVACÍ SAZBY</t>
  </si>
  <si>
    <t>72516516565</t>
  </si>
  <si>
    <t>HZS-nezměřitelné práce celkem</t>
  </si>
  <si>
    <t>hod</t>
  </si>
  <si>
    <t>716515616516</t>
  </si>
  <si>
    <t>podlahová vpusť, úpravy kanalizace v kotelně</t>
  </si>
  <si>
    <t>78146464640</t>
  </si>
  <si>
    <t>hzs-topná zkouška, doregulování ventilů, vyregulování celé otopné soustavy</t>
  </si>
  <si>
    <t>Rekonstrukce vytápění  Lednice, Břeclavská  č.p. 510</t>
  </si>
  <si>
    <t>Mj</t>
  </si>
  <si>
    <t>Počet</t>
  </si>
  <si>
    <t>Materiál</t>
  </si>
  <si>
    <t>Materiál celkem</t>
  </si>
  <si>
    <t>DM</t>
  </si>
  <si>
    <t>Josef Pejchal, Brněnská 203/21, Třebíč 67401</t>
  </si>
  <si>
    <t>Rozvadec MaR</t>
  </si>
  <si>
    <t>SKRINOVE ROZVADE</t>
  </si>
  <si>
    <t>SKRINOVY ROZV.1000x800x300</t>
  </si>
  <si>
    <t>Monážní plech do rozvaděče 1000x800x300</t>
  </si>
  <si>
    <t>Din lista prof 15mm, 2m</t>
  </si>
  <si>
    <t xml:space="preserve"> Zlab LINA 80x80, 2m</t>
  </si>
  <si>
    <t xml:space="preserve"> Zlab LINA 80x60, 2m</t>
  </si>
  <si>
    <t>Zlab LINA 80x40, 2m</t>
  </si>
  <si>
    <t>Svorka Weidmuller 2.5 fázová</t>
  </si>
  <si>
    <t>Svorka Weidmuller 2.5 nulová</t>
  </si>
  <si>
    <t>Svorka Weidmuller 2.5 zemnící</t>
  </si>
  <si>
    <t>Svorka Weidmuller 6 fázová</t>
  </si>
  <si>
    <t>Svorka Weidmuller 6 nulová</t>
  </si>
  <si>
    <t>Svorka Weidmuller 6 zemnící</t>
  </si>
  <si>
    <t>Poj.svorka 2,5mm 5x20mm</t>
  </si>
  <si>
    <t>Ukončeni svorek  2.5mm2</t>
  </si>
  <si>
    <t>Koncova zarazka</t>
  </si>
  <si>
    <t>ZASUVKA CSN vestavna 230V</t>
  </si>
  <si>
    <t>Prepet.ochrana  230FML</t>
  </si>
  <si>
    <t>Rele 230AC/4P s LED</t>
  </si>
  <si>
    <t>Rele 24DC/4P s LED</t>
  </si>
  <si>
    <t>Patice rele 4P s LED</t>
  </si>
  <si>
    <t>Zdroj 230/24V DC spínaný, 2,5A</t>
  </si>
  <si>
    <t>Čidlo NI1000 (120mm) /6180 ppm s jímkou G1/2"</t>
  </si>
  <si>
    <t xml:space="preserve">Čidlo NI1000 (venkovni IP 64 ) /6180 ppm </t>
  </si>
  <si>
    <t>ŘS - program. Automat - software</t>
  </si>
  <si>
    <t>bodů</t>
  </si>
  <si>
    <t>Webove rozhraní + switch</t>
  </si>
  <si>
    <t>kp</t>
  </si>
  <si>
    <t>PLC automat ( Displej 4*20 s klavesnicí ) )</t>
  </si>
  <si>
    <t>Tvorba webového rozhraní</t>
  </si>
  <si>
    <t>Podružný 3F elektromer s imp.výstupem</t>
  </si>
  <si>
    <t>Převodník RS232TO485</t>
  </si>
  <si>
    <t>Přepínač 2-0-1</t>
  </si>
  <si>
    <t>Tlačítk.ovladač,</t>
  </si>
  <si>
    <t>Spojovací díl k ovladači</t>
  </si>
  <si>
    <t>Pracovní kontakt k ovladači</t>
  </si>
  <si>
    <t>Signalka 24VDC - HDS 95 G</t>
  </si>
  <si>
    <t>Signalka 24VDC - HDS 95 R</t>
  </si>
  <si>
    <t>Houkačka do panelu, AS 95 ST 24Vdc</t>
  </si>
  <si>
    <t>Propojovaci mustek P14</t>
  </si>
  <si>
    <t>Dratove propoje</t>
  </si>
  <si>
    <t>Výroba rozvadece</t>
  </si>
  <si>
    <t>Oznac.stitky rozvadece</t>
  </si>
  <si>
    <t>JISTIČ + Stykač</t>
  </si>
  <si>
    <t>LST25A char D, 3-pólový</t>
  </si>
  <si>
    <t>Pomocný kontakt na jistič 1P+1K</t>
  </si>
  <si>
    <t>4A  char B, 1-pólový</t>
  </si>
  <si>
    <t>6A  char B, 1-pólový</t>
  </si>
  <si>
    <t>10A  char B, 1-pólový</t>
  </si>
  <si>
    <t>16A char C, 1-pólový</t>
  </si>
  <si>
    <t xml:space="preserve">POJISTKOVÉ VLOŽKY </t>
  </si>
  <si>
    <t>Trubičkové 125mA</t>
  </si>
  <si>
    <t>Trubičkové 500mA</t>
  </si>
  <si>
    <t>Trubičkové 1,25A</t>
  </si>
  <si>
    <t>Rozvadec MaR CELKEM</t>
  </si>
  <si>
    <t>Elaktromontáže</t>
  </si>
  <si>
    <t>KRAB.ROZVODKA PANC. Z PH</t>
  </si>
  <si>
    <t>8117 bez svork.,150x150</t>
  </si>
  <si>
    <t>HMOŽDINA</t>
  </si>
  <si>
    <t>HM 8/1 HMOŽDINKA 8/1</t>
  </si>
  <si>
    <t>KABELOVY ZLAB MARS 62/50 mm</t>
  </si>
  <si>
    <t>62/50 Zlab 2m</t>
  </si>
  <si>
    <t>62/50 Koleno 90st.</t>
  </si>
  <si>
    <t>62/50 T-kus</t>
  </si>
  <si>
    <t>62/50 Viko zlabu</t>
  </si>
  <si>
    <t>62/50 Viko kolena 90st.</t>
  </si>
  <si>
    <t>62/50 Viko T-kusu</t>
  </si>
  <si>
    <t>LISTA-KANAL ELEKTROINSTALACNI</t>
  </si>
  <si>
    <t>LV40x40 vkladaci</t>
  </si>
  <si>
    <t>LV24x22 vkladaci</t>
  </si>
  <si>
    <t>Ostatni nosny material</t>
  </si>
  <si>
    <t>KABEL SILOVÝ,IZOLACE PVC</t>
  </si>
  <si>
    <t>CYSY 5Cx0,75 mm2, pevně</t>
  </si>
  <si>
    <t>CYKY 3Cx2,5 mm2, pevně</t>
  </si>
  <si>
    <t>CYKY 5Cx2,5 mm2, pevně</t>
  </si>
  <si>
    <t>CYKY 3Cx1,5 mm2, pevně</t>
  </si>
  <si>
    <t>KABEL STÍNĚNÝ</t>
  </si>
  <si>
    <t>JYTY 2A*1 mm2, pevně</t>
  </si>
  <si>
    <t>FTP 4*2*0,35</t>
  </si>
  <si>
    <t>UKONČENÍ VODIČŮ NA SVORKOVNICI</t>
  </si>
  <si>
    <t xml:space="preserve"> Do   2,5 mm2</t>
  </si>
  <si>
    <t xml:space="preserve"> Do   6   mm2</t>
  </si>
  <si>
    <t>VODIČ JEDNOŽILOVÝ, IZOLACE PVC</t>
  </si>
  <si>
    <t>CY 4 mm2,zžl, pevně</t>
  </si>
  <si>
    <t>HODINOVE ZUCTOVACI SAZBY</t>
  </si>
  <si>
    <t xml:space="preserve"> Zkusebni provoz</t>
  </si>
  <si>
    <t xml:space="preserve"> Priprava ke komplexni zkousce</t>
  </si>
  <si>
    <t xml:space="preserve"> Zauceni obsluhy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</si>
  <si>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</si>
  <si>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</si>
  <si>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</si>
  <si>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</si>
  <si>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</si>
  <si>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</si>
  <si>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</si>
  <si>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Elaktromontáže CELKEM</t>
  </si>
  <si>
    <t>Celkem</t>
  </si>
  <si>
    <t>CELKEM ZA DÍLO bez DPH</t>
  </si>
  <si>
    <t>CELKEM  za dílo vč. DPH</t>
  </si>
  <si>
    <t>MaR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</si>
</sst>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&quot; Kč&quot;"/>
    <numFmt numFmtId="168" formatCode="0.0"/>
  </numFmts>
  <fonts count="6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8"/>
      <name val="Tahoma"/>
      <family val="2"/>
    </font>
    <font>
      <sz val="8"/>
      <name val="Tahoma"/>
      <family val="2"/>
    </font>
    <font>
      <i/>
      <sz val="9"/>
      <color indexed="8"/>
      <name val="Tahoma"/>
      <family val="2"/>
    </font>
    <font>
      <i/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167" fontId="7" fillId="0" borderId="41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46" xfId="47" applyNumberFormat="1" applyFont="1" applyBorder="1">
      <alignment/>
      <protection/>
    </xf>
    <xf numFmtId="0" fontId="0" fillId="0" borderId="46" xfId="47" applyBorder="1">
      <alignment/>
      <protection/>
    </xf>
    <xf numFmtId="0" fontId="0" fillId="0" borderId="46" xfId="47" applyBorder="1" applyAlignment="1">
      <alignment horizontal="right"/>
      <protection/>
    </xf>
    <xf numFmtId="0" fontId="0" fillId="0" borderId="46" xfId="47" applyFont="1" applyBorder="1">
      <alignment/>
      <protection/>
    </xf>
    <xf numFmtId="0" fontId="0" fillId="0" borderId="46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4" fillId="0" borderId="48" xfId="47" applyNumberFormat="1" applyFont="1" applyBorder="1">
      <alignment/>
      <protection/>
    </xf>
    <xf numFmtId="0" fontId="0" fillId="0" borderId="48" xfId="47" applyBorder="1">
      <alignment/>
      <protection/>
    </xf>
    <xf numFmtId="0" fontId="0" fillId="0" borderId="48" xfId="47" applyBorder="1" applyAlignment="1">
      <alignment horizontal="right"/>
      <protection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54" xfId="0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168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right"/>
      <protection/>
    </xf>
    <xf numFmtId="0" fontId="0" fillId="0" borderId="0" xfId="47" applyFill="1">
      <alignment/>
      <protection/>
    </xf>
    <xf numFmtId="0" fontId="11" fillId="0" borderId="0" xfId="47" applyFont="1" applyFill="1" applyAlignment="1">
      <alignment horizontal="center"/>
      <protection/>
    </xf>
    <xf numFmtId="0" fontId="12" fillId="0" borderId="0" xfId="47" applyFont="1" applyFill="1" applyAlignment="1">
      <alignment horizontal="center"/>
      <protection/>
    </xf>
    <xf numFmtId="0" fontId="12" fillId="0" borderId="0" xfId="47" applyFont="1" applyFill="1" applyAlignment="1">
      <alignment horizontal="right"/>
      <protection/>
    </xf>
    <xf numFmtId="0" fontId="4" fillId="0" borderId="46" xfId="47" applyNumberFormat="1" applyFont="1" applyFill="1" applyBorder="1">
      <alignment/>
      <protection/>
    </xf>
    <xf numFmtId="0" fontId="0" fillId="0" borderId="46" xfId="47" applyFill="1" applyBorder="1">
      <alignment/>
      <protection/>
    </xf>
    <xf numFmtId="0" fontId="9" fillId="0" borderId="46" xfId="47" applyFont="1" applyFill="1" applyBorder="1" applyAlignment="1">
      <alignment horizontal="right"/>
      <protection/>
    </xf>
    <xf numFmtId="0" fontId="0" fillId="0" borderId="46" xfId="47" applyNumberFormat="1" applyFill="1" applyBorder="1" applyAlignment="1">
      <alignment horizontal="left"/>
      <protection/>
    </xf>
    <xf numFmtId="0" fontId="0" fillId="0" borderId="47" xfId="47" applyFill="1" applyBorder="1">
      <alignment/>
      <protection/>
    </xf>
    <xf numFmtId="0" fontId="4" fillId="0" borderId="48" xfId="47" applyNumberFormat="1" applyFont="1" applyFill="1" applyBorder="1">
      <alignment/>
      <protection/>
    </xf>
    <xf numFmtId="0" fontId="0" fillId="0" borderId="48" xfId="47" applyFill="1" applyBorder="1">
      <alignment/>
      <protection/>
    </xf>
    <xf numFmtId="0" fontId="9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ill="1" applyAlignment="1">
      <alignment horizontal="right"/>
      <protection/>
    </xf>
    <xf numFmtId="0" fontId="0" fillId="0" borderId="0" xfId="47" applyFill="1" applyAlignment="1">
      <alignment/>
      <protection/>
    </xf>
    <xf numFmtId="49" fontId="5" fillId="0" borderId="57" xfId="47" applyNumberFormat="1" applyFont="1" applyFill="1" applyBorder="1">
      <alignment/>
      <protection/>
    </xf>
    <xf numFmtId="0" fontId="5" fillId="0" borderId="36" xfId="47" applyFont="1" applyFill="1" applyBorder="1" applyAlignment="1">
      <alignment horizontal="center"/>
      <protection/>
    </xf>
    <xf numFmtId="0" fontId="5" fillId="0" borderId="36" xfId="47" applyNumberFormat="1" applyFont="1" applyFill="1" applyBorder="1" applyAlignment="1">
      <alignment horizontal="center"/>
      <protection/>
    </xf>
    <xf numFmtId="0" fontId="5" fillId="0" borderId="57" xfId="47" applyFont="1" applyFill="1" applyBorder="1" applyAlignment="1">
      <alignment horizontal="center"/>
      <protection/>
    </xf>
    <xf numFmtId="0" fontId="6" fillId="0" borderId="52" xfId="47" applyFont="1" applyFill="1" applyBorder="1" applyAlignment="1">
      <alignment horizontal="center"/>
      <protection/>
    </xf>
    <xf numFmtId="49" fontId="6" fillId="0" borderId="52" xfId="47" applyNumberFormat="1" applyFont="1" applyFill="1" applyBorder="1" applyAlignment="1">
      <alignment horizontal="left"/>
      <protection/>
    </xf>
    <xf numFmtId="0" fontId="6" fillId="0" borderId="52" xfId="47" applyFont="1" applyFill="1" applyBorder="1">
      <alignment/>
      <protection/>
    </xf>
    <xf numFmtId="0" fontId="0" fillId="0" borderId="52" xfId="47" applyFill="1" applyBorder="1" applyAlignment="1">
      <alignment horizontal="center"/>
      <protection/>
    </xf>
    <xf numFmtId="0" fontId="0" fillId="0" borderId="52" xfId="47" applyNumberFormat="1" applyFill="1" applyBorder="1" applyAlignment="1">
      <alignment horizontal="right"/>
      <protection/>
    </xf>
    <xf numFmtId="0" fontId="0" fillId="0" borderId="52" xfId="47" applyNumberFormat="1" applyFill="1" applyBorder="1">
      <alignment/>
      <protection/>
    </xf>
    <xf numFmtId="0" fontId="0" fillId="0" borderId="0" xfId="47" applyNumberFormat="1">
      <alignment/>
      <protection/>
    </xf>
    <xf numFmtId="0" fontId="13" fillId="0" borderId="0" xfId="47" applyFont="1">
      <alignment/>
      <protection/>
    </xf>
    <xf numFmtId="0" fontId="0" fillId="0" borderId="52" xfId="47" applyFont="1" applyFill="1" applyBorder="1" applyAlignment="1">
      <alignment horizontal="center"/>
      <protection/>
    </xf>
    <xf numFmtId="49" fontId="8" fillId="0" borderId="52" xfId="47" applyNumberFormat="1" applyFont="1" applyFill="1" applyBorder="1" applyAlignment="1">
      <alignment horizontal="left"/>
      <protection/>
    </xf>
    <xf numFmtId="0" fontId="8" fillId="0" borderId="52" xfId="47" applyFont="1" applyFill="1" applyBorder="1" applyAlignment="1">
      <alignment wrapText="1"/>
      <protection/>
    </xf>
    <xf numFmtId="49" fontId="8" fillId="0" borderId="52" xfId="47" applyNumberFormat="1" applyFont="1" applyFill="1" applyBorder="1" applyAlignment="1">
      <alignment horizontal="center" shrinkToFit="1"/>
      <protection/>
    </xf>
    <xf numFmtId="4" fontId="8" fillId="0" borderId="52" xfId="47" applyNumberFormat="1" applyFont="1" applyFill="1" applyBorder="1" applyAlignment="1">
      <alignment horizontal="right"/>
      <protection/>
    </xf>
    <xf numFmtId="4" fontId="8" fillId="0" borderId="52" xfId="47" applyNumberFormat="1" applyFont="1" applyFill="1" applyBorder="1">
      <alignment/>
      <protection/>
    </xf>
    <xf numFmtId="0" fontId="0" fillId="0" borderId="60" xfId="47" applyFill="1" applyBorder="1" applyAlignment="1">
      <alignment horizontal="center"/>
      <protection/>
    </xf>
    <xf numFmtId="49" fontId="4" fillId="0" borderId="60" xfId="47" applyNumberFormat="1" applyFont="1" applyFill="1" applyBorder="1" applyAlignment="1">
      <alignment horizontal="left"/>
      <protection/>
    </xf>
    <xf numFmtId="0" fontId="4" fillId="0" borderId="60" xfId="47" applyNumberFormat="1" applyFont="1" applyFill="1" applyBorder="1">
      <alignment/>
      <protection/>
    </xf>
    <xf numFmtId="4" fontId="0" fillId="0" borderId="60" xfId="47" applyNumberFormat="1" applyFill="1" applyBorder="1" applyAlignment="1">
      <alignment horizontal="right"/>
      <protection/>
    </xf>
    <xf numFmtId="4" fontId="6" fillId="0" borderId="60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3" fontId="6" fillId="0" borderId="0" xfId="47" applyNumberFormat="1" applyFont="1">
      <alignment/>
      <protection/>
    </xf>
    <xf numFmtId="0" fontId="0" fillId="0" borderId="0" xfId="47" applyBorder="1">
      <alignment/>
      <protection/>
    </xf>
    <xf numFmtId="0" fontId="14" fillId="0" borderId="0" xfId="47" applyFont="1" applyAlignment="1">
      <alignment/>
      <protection/>
    </xf>
    <xf numFmtId="0" fontId="15" fillId="0" borderId="0" xfId="47" applyFont="1" applyBorder="1">
      <alignment/>
      <protection/>
    </xf>
    <xf numFmtId="3" fontId="15" fillId="0" borderId="0" xfId="47" applyNumberFormat="1" applyFont="1" applyBorder="1" applyAlignment="1">
      <alignment horizontal="right"/>
      <protection/>
    </xf>
    <xf numFmtId="4" fontId="15" fillId="0" borderId="0" xfId="47" applyNumberFormat="1" applyFont="1" applyBorder="1">
      <alignment/>
      <protection/>
    </xf>
    <xf numFmtId="0" fontId="1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16" fillId="34" borderId="61" xfId="0" applyNumberFormat="1" applyFont="1" applyFill="1" applyBorder="1" applyAlignment="1">
      <alignment horizontal="left"/>
    </xf>
    <xf numFmtId="4" fontId="16" fillId="34" borderId="61" xfId="0" applyNumberFormat="1" applyFont="1" applyFill="1" applyBorder="1" applyAlignment="1">
      <alignment horizontal="left"/>
    </xf>
    <xf numFmtId="4" fontId="17" fillId="34" borderId="61" xfId="0" applyNumberFormat="1" applyFont="1" applyFill="1" applyBorder="1" applyAlignment="1">
      <alignment horizontal="left"/>
    </xf>
    <xf numFmtId="49" fontId="18" fillId="0" borderId="61" xfId="0" applyNumberFormat="1" applyFont="1" applyFill="1" applyBorder="1" applyAlignment="1">
      <alignment horizontal="left"/>
    </xf>
    <xf numFmtId="4" fontId="18" fillId="0" borderId="61" xfId="0" applyNumberFormat="1" applyFont="1" applyFill="1" applyBorder="1" applyAlignment="1">
      <alignment horizontal="right"/>
    </xf>
    <xf numFmtId="4" fontId="19" fillId="0" borderId="61" xfId="0" applyNumberFormat="1" applyFont="1" applyFill="1" applyBorder="1" applyAlignment="1">
      <alignment horizontal="right"/>
    </xf>
    <xf numFmtId="4" fontId="20" fillId="0" borderId="61" xfId="0" applyNumberFormat="1" applyFont="1" applyFill="1" applyBorder="1" applyAlignment="1">
      <alignment horizontal="right"/>
    </xf>
    <xf numFmtId="4" fontId="21" fillId="0" borderId="61" xfId="0" applyNumberFormat="1" applyFont="1" applyFill="1" applyBorder="1" applyAlignment="1">
      <alignment horizontal="right"/>
    </xf>
    <xf numFmtId="49" fontId="22" fillId="35" borderId="61" xfId="0" applyNumberFormat="1" applyFont="1" applyFill="1" applyBorder="1" applyAlignment="1">
      <alignment horizontal="left"/>
    </xf>
    <xf numFmtId="4" fontId="22" fillId="35" borderId="61" xfId="0" applyNumberFormat="1" applyFont="1" applyFill="1" applyBorder="1" applyAlignment="1">
      <alignment horizontal="right"/>
    </xf>
    <xf numFmtId="4" fontId="23" fillId="35" borderId="61" xfId="0" applyNumberFormat="1" applyFont="1" applyFill="1" applyBorder="1" applyAlignment="1">
      <alignment horizontal="right"/>
    </xf>
    <xf numFmtId="4" fontId="24" fillId="35" borderId="61" xfId="0" applyNumberFormat="1" applyFont="1" applyFill="1" applyBorder="1" applyAlignment="1">
      <alignment horizontal="right"/>
    </xf>
    <xf numFmtId="4" fontId="25" fillId="35" borderId="61" xfId="0" applyNumberFormat="1" applyFont="1" applyFill="1" applyBorder="1" applyAlignment="1">
      <alignment horizontal="right"/>
    </xf>
    <xf numFmtId="49" fontId="18" fillId="34" borderId="61" xfId="0" applyNumberFormat="1" applyFont="1" applyFill="1" applyBorder="1" applyAlignment="1">
      <alignment horizontal="left"/>
    </xf>
    <xf numFmtId="4" fontId="18" fillId="34" borderId="61" xfId="0" applyNumberFormat="1" applyFont="1" applyFill="1" applyBorder="1" applyAlignment="1">
      <alignment horizontal="right"/>
    </xf>
    <xf numFmtId="4" fontId="19" fillId="34" borderId="61" xfId="0" applyNumberFormat="1" applyFont="1" applyFill="1" applyBorder="1" applyAlignment="1">
      <alignment horizontal="right"/>
    </xf>
    <xf numFmtId="4" fontId="20" fillId="34" borderId="61" xfId="0" applyNumberFormat="1" applyFont="1" applyFill="1" applyBorder="1" applyAlignment="1">
      <alignment horizontal="right"/>
    </xf>
    <xf numFmtId="4" fontId="21" fillId="34" borderId="61" xfId="0" applyNumberFormat="1" applyFont="1" applyFill="1" applyBorder="1" applyAlignment="1">
      <alignment horizontal="right"/>
    </xf>
    <xf numFmtId="49" fontId="16" fillId="36" borderId="61" xfId="0" applyNumberFormat="1" applyFont="1" applyFill="1" applyBorder="1" applyAlignment="1">
      <alignment horizontal="left"/>
    </xf>
    <xf numFmtId="4" fontId="16" fillId="36" borderId="61" xfId="0" applyNumberFormat="1" applyFont="1" applyFill="1" applyBorder="1" applyAlignment="1">
      <alignment horizontal="right"/>
    </xf>
    <xf numFmtId="4" fontId="16" fillId="36" borderId="61" xfId="45" applyNumberFormat="1" applyFont="1" applyFill="1" applyBorder="1" applyAlignment="1">
      <alignment horizontal="right"/>
      <protection/>
    </xf>
    <xf numFmtId="4" fontId="17" fillId="36" borderId="61" xfId="0" applyNumberFormat="1" applyFont="1" applyFill="1" applyBorder="1" applyAlignment="1">
      <alignment horizontal="right"/>
    </xf>
    <xf numFmtId="2" fontId="17" fillId="0" borderId="61" xfId="46" applyNumberFormat="1" applyFont="1" applyBorder="1">
      <alignment/>
      <protection/>
    </xf>
    <xf numFmtId="2" fontId="17" fillId="0" borderId="61" xfId="0" applyNumberFormat="1" applyFont="1" applyBorder="1" applyAlignment="1">
      <alignment/>
    </xf>
    <xf numFmtId="49" fontId="16" fillId="0" borderId="61" xfId="0" applyNumberFormat="1" applyFont="1" applyFill="1" applyBorder="1" applyAlignment="1">
      <alignment horizontal="left"/>
    </xf>
    <xf numFmtId="49" fontId="16" fillId="33" borderId="61" xfId="0" applyNumberFormat="1" applyFont="1" applyFill="1" applyBorder="1" applyAlignment="1">
      <alignment horizontal="left"/>
    </xf>
    <xf numFmtId="4" fontId="16" fillId="33" borderId="61" xfId="0" applyNumberFormat="1" applyFont="1" applyFill="1" applyBorder="1" applyAlignment="1">
      <alignment horizontal="right"/>
    </xf>
    <xf numFmtId="4" fontId="17" fillId="33" borderId="61" xfId="0" applyNumberFormat="1" applyFont="1" applyFill="1" applyBorder="1" applyAlignment="1">
      <alignment horizontal="right"/>
    </xf>
    <xf numFmtId="2" fontId="17" fillId="33" borderId="61" xfId="0" applyNumberFormat="1" applyFont="1" applyFill="1" applyBorder="1" applyAlignment="1">
      <alignment/>
    </xf>
    <xf numFmtId="4" fontId="18" fillId="34" borderId="61" xfId="45" applyNumberFormat="1" applyFont="1" applyFill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/>
      <protection/>
    </xf>
    <xf numFmtId="4" fontId="22" fillId="35" borderId="61" xfId="45" applyNumberFormat="1" applyFont="1" applyFill="1" applyBorder="1" applyAlignment="1">
      <alignment horizontal="right"/>
      <protection/>
    </xf>
    <xf numFmtId="4" fontId="24" fillId="35" borderId="61" xfId="46" applyNumberFormat="1" applyFont="1" applyFill="1" applyBorder="1" applyAlignment="1">
      <alignment horizontal="right"/>
      <protection/>
    </xf>
    <xf numFmtId="49" fontId="22" fillId="35" borderId="61" xfId="45" applyNumberFormat="1" applyFont="1" applyFill="1" applyBorder="1" applyAlignment="1">
      <alignment horizontal="left"/>
      <protection/>
    </xf>
    <xf numFmtId="4" fontId="22" fillId="35" borderId="61" xfId="46" applyNumberFormat="1" applyFont="1" applyFill="1" applyBorder="1" applyAlignment="1">
      <alignment horizontal="right"/>
      <protection/>
    </xf>
    <xf numFmtId="0" fontId="17" fillId="0" borderId="61" xfId="0" applyFont="1" applyBorder="1" applyAlignment="1">
      <alignment/>
    </xf>
    <xf numFmtId="49" fontId="18" fillId="34" borderId="61" xfId="45" applyNumberFormat="1" applyFont="1" applyFill="1" applyBorder="1" applyAlignment="1">
      <alignment horizontal="left"/>
      <protection/>
    </xf>
    <xf numFmtId="49" fontId="19" fillId="34" borderId="61" xfId="0" applyNumberFormat="1" applyFont="1" applyFill="1" applyBorder="1" applyAlignment="1">
      <alignment horizontal="left"/>
    </xf>
    <xf numFmtId="49" fontId="18" fillId="34" borderId="61" xfId="46" applyNumberFormat="1" applyFont="1" applyFill="1" applyBorder="1" applyAlignment="1">
      <alignment horizontal="left"/>
      <protection/>
    </xf>
    <xf numFmtId="49" fontId="22" fillId="37" borderId="61" xfId="0" applyNumberFormat="1" applyFont="1" applyFill="1" applyBorder="1" applyAlignment="1">
      <alignment horizontal="left"/>
    </xf>
    <xf numFmtId="4" fontId="22" fillId="37" borderId="61" xfId="0" applyNumberFormat="1" applyFont="1" applyFill="1" applyBorder="1" applyAlignment="1">
      <alignment horizontal="right"/>
    </xf>
    <xf numFmtId="4" fontId="23" fillId="37" borderId="61" xfId="0" applyNumberFormat="1" applyFont="1" applyFill="1" applyBorder="1" applyAlignment="1">
      <alignment horizontal="right"/>
    </xf>
    <xf numFmtId="49" fontId="27" fillId="38" borderId="61" xfId="0" applyNumberFormat="1" applyFont="1" applyFill="1" applyBorder="1" applyAlignment="1">
      <alignment/>
    </xf>
    <xf numFmtId="49" fontId="0" fillId="38" borderId="61" xfId="0" applyNumberFormat="1" applyFill="1" applyBorder="1" applyAlignment="1">
      <alignment/>
    </xf>
    <xf numFmtId="4" fontId="0" fillId="38" borderId="61" xfId="0" applyNumberFormat="1" applyFill="1" applyBorder="1" applyAlignment="1">
      <alignment/>
    </xf>
    <xf numFmtId="4" fontId="0" fillId="38" borderId="61" xfId="0" applyNumberFormat="1" applyFont="1" applyFill="1" applyBorder="1" applyAlignment="1">
      <alignment/>
    </xf>
    <xf numFmtId="4" fontId="28" fillId="38" borderId="61" xfId="0" applyNumberFormat="1" applyFont="1" applyFill="1" applyBorder="1" applyAlignment="1">
      <alignment/>
    </xf>
    <xf numFmtId="49" fontId="0" fillId="0" borderId="61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61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6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right"/>
    </xf>
    <xf numFmtId="0" fontId="10" fillId="0" borderId="0" xfId="47" applyFont="1" applyBorder="1" applyAlignment="1">
      <alignment horizontal="center"/>
      <protection/>
    </xf>
    <xf numFmtId="0" fontId="0" fillId="0" borderId="63" xfId="47" applyFont="1" applyFill="1" applyBorder="1" applyAlignment="1">
      <alignment horizontal="center"/>
      <protection/>
    </xf>
    <xf numFmtId="49" fontId="0" fillId="0" borderId="64" xfId="47" applyNumberFormat="1" applyFont="1" applyFill="1" applyBorder="1" applyAlignment="1">
      <alignment horizontal="center"/>
      <protection/>
    </xf>
    <xf numFmtId="0" fontId="0" fillId="0" borderId="65" xfId="47" applyFill="1" applyBorder="1" applyAlignment="1">
      <alignment horizontal="center" shrinkToFi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normální 4" xfId="46"/>
    <cellStyle name="normální_POL.XLS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Zeros="0" zoomScalePageLayoutView="0" workbookViewId="0" topLeftCell="A13">
      <selection activeCell="M15" sqref="M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216" t="s">
        <v>0</v>
      </c>
      <c r="B1" s="216"/>
      <c r="C1" s="216"/>
      <c r="D1" s="216"/>
      <c r="E1" s="216"/>
      <c r="F1" s="216"/>
      <c r="G1" s="216"/>
    </row>
    <row r="2" ht="15" customHeight="1"/>
    <row r="3" spans="1:7" ht="12.7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75" customHeight="1">
      <c r="A4" s="5"/>
      <c r="B4" s="6"/>
      <c r="C4" s="7" t="s">
        <v>4</v>
      </c>
      <c r="D4" s="8"/>
      <c r="E4" s="8"/>
      <c r="F4" s="9"/>
      <c r="G4" s="10"/>
    </row>
    <row r="5" spans="1:7" ht="12.7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75" customHeight="1">
      <c r="A6" s="5"/>
      <c r="B6" s="6"/>
      <c r="C6" s="7" t="s">
        <v>8</v>
      </c>
      <c r="D6" s="8"/>
      <c r="E6" s="8"/>
      <c r="F6" s="16"/>
      <c r="G6" s="10"/>
    </row>
    <row r="7" spans="1:9" ht="12.75">
      <c r="A7" s="11" t="s">
        <v>9</v>
      </c>
      <c r="B7" s="13"/>
      <c r="C7" s="217" t="s">
        <v>10</v>
      </c>
      <c r="D7" s="217"/>
      <c r="E7" s="17" t="s">
        <v>11</v>
      </c>
      <c r="F7" s="18"/>
      <c r="G7" s="19">
        <v>0</v>
      </c>
      <c r="H7" s="20"/>
      <c r="I7" s="20"/>
    </row>
    <row r="8" spans="1:7" ht="12.75">
      <c r="A8" s="11" t="s">
        <v>12</v>
      </c>
      <c r="B8" s="13"/>
      <c r="C8" s="217" t="s">
        <v>13</v>
      </c>
      <c r="D8" s="217"/>
      <c r="E8" s="14" t="s">
        <v>14</v>
      </c>
      <c r="F8" s="13"/>
      <c r="G8" s="21">
        <f>IF(PocetMJ=0,0,ROUND((F31+F33)/PocetMJ,1))</f>
        <v>0</v>
      </c>
    </row>
    <row r="9" spans="1:7" ht="12.75">
      <c r="A9" s="22" t="s">
        <v>15</v>
      </c>
      <c r="B9" s="23"/>
      <c r="C9" s="23"/>
      <c r="D9" s="23"/>
      <c r="E9" s="24" t="s">
        <v>16</v>
      </c>
      <c r="F9" s="23"/>
      <c r="G9" s="25"/>
    </row>
    <row r="10" spans="1:57" ht="12.75">
      <c r="A10" s="26" t="s">
        <v>17</v>
      </c>
      <c r="B10" s="9"/>
      <c r="C10" s="9" t="s">
        <v>10</v>
      </c>
      <c r="D10" s="9"/>
      <c r="E10" s="27" t="s">
        <v>18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218"/>
      <c r="F11" s="218"/>
      <c r="G11" s="218"/>
    </row>
    <row r="12" spans="1:7" ht="28.5" customHeight="1">
      <c r="A12" s="219" t="s">
        <v>19</v>
      </c>
      <c r="B12" s="219"/>
      <c r="C12" s="219"/>
      <c r="D12" s="219"/>
      <c r="E12" s="219"/>
      <c r="F12" s="219"/>
      <c r="G12" s="219"/>
    </row>
    <row r="13" spans="1:7" ht="17.25" customHeight="1">
      <c r="A13" s="29" t="s">
        <v>20</v>
      </c>
      <c r="B13" s="30"/>
      <c r="C13" s="31"/>
      <c r="D13" s="220" t="s">
        <v>21</v>
      </c>
      <c r="E13" s="220"/>
      <c r="F13" s="220"/>
      <c r="G13" s="220"/>
    </row>
    <row r="14" spans="1:7" ht="15.75" customHeight="1">
      <c r="A14" s="32"/>
      <c r="B14" s="33" t="s">
        <v>22</v>
      </c>
      <c r="C14" s="34">
        <f>Dodavka</f>
        <v>0</v>
      </c>
      <c r="D14" s="35"/>
      <c r="E14" s="36"/>
      <c r="F14" s="37"/>
      <c r="G14" s="34"/>
    </row>
    <row r="15" spans="1:7" ht="15.75" customHeight="1">
      <c r="A15" s="32" t="s">
        <v>23</v>
      </c>
      <c r="B15" s="33" t="s">
        <v>24</v>
      </c>
      <c r="C15" s="34">
        <f>Mont</f>
        <v>0</v>
      </c>
      <c r="D15" s="22"/>
      <c r="E15" s="38"/>
      <c r="F15" s="39"/>
      <c r="G15" s="34"/>
    </row>
    <row r="16" spans="1:7" ht="15.75" customHeight="1">
      <c r="A16" s="32" t="s">
        <v>25</v>
      </c>
      <c r="B16" s="33" t="s">
        <v>26</v>
      </c>
      <c r="C16" s="34" t="str">
        <f>HSV</f>
        <v> </v>
      </c>
      <c r="D16" s="22"/>
      <c r="E16" s="38"/>
      <c r="F16" s="39"/>
      <c r="G16" s="34"/>
    </row>
    <row r="17" spans="1:7" ht="15.75" customHeight="1">
      <c r="A17" s="40" t="s">
        <v>27</v>
      </c>
      <c r="B17" s="33" t="s">
        <v>28</v>
      </c>
      <c r="C17" s="34">
        <f>PSV</f>
        <v>0</v>
      </c>
      <c r="D17" s="22"/>
      <c r="E17" s="38"/>
      <c r="F17" s="39"/>
      <c r="G17" s="34"/>
    </row>
    <row r="18" spans="1:7" ht="15.75" customHeight="1">
      <c r="A18" s="41"/>
      <c r="B18" s="33"/>
      <c r="C18" s="34"/>
      <c r="D18" s="22"/>
      <c r="E18" s="38"/>
      <c r="F18" s="39"/>
      <c r="G18" s="34"/>
    </row>
    <row r="19" spans="1:7" ht="15.75" customHeight="1">
      <c r="A19" s="41" t="s">
        <v>29</v>
      </c>
      <c r="B19" s="33"/>
      <c r="C19" s="34">
        <f>SUM(C17:C18)</f>
        <v>0</v>
      </c>
      <c r="D19" s="42"/>
      <c r="E19" s="38"/>
      <c r="F19" s="39"/>
      <c r="G19" s="34"/>
    </row>
    <row r="20" spans="1:7" ht="15.75" customHeight="1">
      <c r="A20" s="41"/>
      <c r="B20" s="33"/>
      <c r="C20" s="34"/>
      <c r="D20" s="22"/>
      <c r="E20" s="38"/>
      <c r="F20" s="39"/>
      <c r="G20" s="34"/>
    </row>
    <row r="21" spans="1:7" ht="15.75" customHeight="1">
      <c r="A21" s="41" t="s">
        <v>30</v>
      </c>
      <c r="B21" s="33"/>
      <c r="C21" s="34">
        <f>HZS</f>
        <v>0</v>
      </c>
      <c r="D21" s="22"/>
      <c r="E21" s="38"/>
      <c r="F21" s="39"/>
      <c r="G21" s="34"/>
    </row>
    <row r="22" spans="1:7" ht="15.75" customHeight="1">
      <c r="A22" s="26" t="s">
        <v>31</v>
      </c>
      <c r="B22" s="9"/>
      <c r="C22" s="34">
        <f>C19+C21</f>
        <v>0</v>
      </c>
      <c r="D22" s="22" t="s">
        <v>32</v>
      </c>
      <c r="E22" s="38"/>
      <c r="F22" s="39"/>
      <c r="G22" s="34">
        <f>G23-SUM(G14:G21)</f>
        <v>0</v>
      </c>
    </row>
    <row r="23" spans="1:7" ht="15.75" customHeight="1">
      <c r="A23" s="22" t="s">
        <v>33</v>
      </c>
      <c r="B23" s="23"/>
      <c r="C23" s="43">
        <f>C22+G23</f>
        <v>0</v>
      </c>
      <c r="D23" s="44" t="s">
        <v>34</v>
      </c>
      <c r="E23" s="45"/>
      <c r="F23" s="46"/>
      <c r="G23" s="34">
        <f>VRN</f>
        <v>0</v>
      </c>
    </row>
    <row r="24" spans="1:7" ht="12.75">
      <c r="A24" s="1" t="s">
        <v>35</v>
      </c>
      <c r="B24" s="3"/>
      <c r="C24" s="47" t="s">
        <v>36</v>
      </c>
      <c r="D24" s="3"/>
      <c r="E24" s="47" t="s">
        <v>37</v>
      </c>
      <c r="F24" s="3"/>
      <c r="G24" s="4"/>
    </row>
    <row r="25" spans="1:7" ht="12.75">
      <c r="A25" s="11"/>
      <c r="B25" s="13" t="s">
        <v>38</v>
      </c>
      <c r="C25" s="14" t="s">
        <v>39</v>
      </c>
      <c r="D25" s="13"/>
      <c r="E25" s="14" t="s">
        <v>39</v>
      </c>
      <c r="F25" s="13" t="s">
        <v>13</v>
      </c>
      <c r="G25" s="15"/>
    </row>
    <row r="26" spans="1:7" ht="12.75">
      <c r="A26" s="26" t="s">
        <v>40</v>
      </c>
      <c r="B26" s="48"/>
      <c r="C26" s="27" t="s">
        <v>40</v>
      </c>
      <c r="D26" s="9"/>
      <c r="E26" s="27" t="s">
        <v>40</v>
      </c>
      <c r="F26" s="9"/>
      <c r="G26" s="10"/>
    </row>
    <row r="27" spans="1:7" ht="12.75">
      <c r="A27" s="26"/>
      <c r="B27" s="49"/>
      <c r="C27" s="27" t="s">
        <v>41</v>
      </c>
      <c r="D27" s="9"/>
      <c r="E27" s="27" t="s">
        <v>42</v>
      </c>
      <c r="F27" s="9"/>
      <c r="G27" s="10"/>
    </row>
    <row r="28" spans="1:7" ht="12.75">
      <c r="A28" s="26"/>
      <c r="B28" s="9"/>
      <c r="C28" s="27"/>
      <c r="D28" s="9"/>
      <c r="E28" s="27"/>
      <c r="F28" s="9"/>
      <c r="G28" s="10"/>
    </row>
    <row r="29" spans="1:7" ht="97.5" customHeight="1">
      <c r="A29" s="26"/>
      <c r="B29" s="9"/>
      <c r="C29" s="27"/>
      <c r="D29" s="9"/>
      <c r="E29" s="27"/>
      <c r="F29" s="9"/>
      <c r="G29" s="10"/>
    </row>
    <row r="30" spans="1:7" ht="12.75">
      <c r="A30" s="11" t="s">
        <v>43</v>
      </c>
      <c r="B30" s="13"/>
      <c r="C30" s="50">
        <v>0</v>
      </c>
      <c r="D30" s="13" t="s">
        <v>44</v>
      </c>
      <c r="E30" s="14"/>
      <c r="F30" s="51">
        <v>0</v>
      </c>
      <c r="G30" s="15"/>
    </row>
    <row r="31" spans="1:7" ht="12.75">
      <c r="A31" s="11" t="s">
        <v>43</v>
      </c>
      <c r="B31" s="13"/>
      <c r="C31" s="50">
        <v>21</v>
      </c>
      <c r="D31" s="13" t="s">
        <v>44</v>
      </c>
      <c r="E31" s="14"/>
      <c r="F31" s="51">
        <f>SUM(C23)</f>
        <v>0</v>
      </c>
      <c r="G31" s="15"/>
    </row>
    <row r="32" spans="1:7" ht="12.75">
      <c r="A32" s="11" t="s">
        <v>45</v>
      </c>
      <c r="B32" s="13"/>
      <c r="C32" s="50">
        <v>21</v>
      </c>
      <c r="D32" s="13" t="s">
        <v>44</v>
      </c>
      <c r="E32" s="14"/>
      <c r="F32" s="52">
        <f>ROUND(PRODUCT(F31,C32/100),1)</f>
        <v>0</v>
      </c>
      <c r="G32" s="25"/>
    </row>
    <row r="33" spans="1:7" ht="12.75">
      <c r="A33" s="11" t="s">
        <v>43</v>
      </c>
      <c r="B33" s="13"/>
      <c r="C33" s="50">
        <v>21</v>
      </c>
      <c r="D33" s="13" t="s">
        <v>44</v>
      </c>
      <c r="E33" s="14"/>
      <c r="F33" s="51">
        <v>0</v>
      </c>
      <c r="G33" s="15"/>
    </row>
    <row r="34" spans="1:7" ht="12.75">
      <c r="A34" s="11" t="s">
        <v>45</v>
      </c>
      <c r="B34" s="13"/>
      <c r="C34" s="50">
        <v>21</v>
      </c>
      <c r="D34" s="13" t="s">
        <v>44</v>
      </c>
      <c r="E34" s="14"/>
      <c r="F34" s="52">
        <f>ROUND(PRODUCT(F33,C34/100),1)</f>
        <v>0</v>
      </c>
      <c r="G34" s="25"/>
    </row>
    <row r="35" spans="1:7" s="58" customFormat="1" ht="19.5" customHeight="1">
      <c r="A35" s="53" t="s">
        <v>46</v>
      </c>
      <c r="B35" s="54"/>
      <c r="C35" s="54"/>
      <c r="D35" s="54"/>
      <c r="E35" s="55"/>
      <c r="F35" s="56">
        <f>CEILING(SUM(F30:F34),1)</f>
        <v>0</v>
      </c>
      <c r="G35" s="57"/>
    </row>
    <row r="37" spans="1:8" ht="12.75">
      <c r="A37" s="59" t="s">
        <v>47</v>
      </c>
      <c r="B37" s="59"/>
      <c r="C37" s="59"/>
      <c r="D37" s="59"/>
      <c r="E37" s="59"/>
      <c r="F37" s="59"/>
      <c r="G37" s="59"/>
      <c r="H37" t="s">
        <v>48</v>
      </c>
    </row>
    <row r="38" spans="1:8" ht="14.25" customHeight="1">
      <c r="A38" s="59"/>
      <c r="B38" s="221"/>
      <c r="C38" s="221"/>
      <c r="D38" s="221"/>
      <c r="E38" s="221"/>
      <c r="F38" s="221"/>
      <c r="G38" s="221"/>
      <c r="H38" t="s">
        <v>48</v>
      </c>
    </row>
    <row r="39" spans="1:8" ht="12.75" customHeight="1">
      <c r="A39" s="60"/>
      <c r="B39" s="221"/>
      <c r="C39" s="221"/>
      <c r="D39" s="221"/>
      <c r="E39" s="221"/>
      <c r="F39" s="221"/>
      <c r="G39" s="221"/>
      <c r="H39" t="s">
        <v>48</v>
      </c>
    </row>
    <row r="40" spans="1:8" ht="12.75">
      <c r="A40" s="60"/>
      <c r="B40" s="221"/>
      <c r="C40" s="221"/>
      <c r="D40" s="221"/>
      <c r="E40" s="221"/>
      <c r="F40" s="221"/>
      <c r="G40" s="221"/>
      <c r="H40" t="s">
        <v>48</v>
      </c>
    </row>
    <row r="41" spans="1:8" ht="12.75">
      <c r="A41" s="60"/>
      <c r="B41" s="221"/>
      <c r="C41" s="221"/>
      <c r="D41" s="221"/>
      <c r="E41" s="221"/>
      <c r="F41" s="221"/>
      <c r="G41" s="221"/>
      <c r="H41" t="s">
        <v>48</v>
      </c>
    </row>
    <row r="42" spans="1:8" ht="12.75">
      <c r="A42" s="60"/>
      <c r="B42" s="221"/>
      <c r="C42" s="221"/>
      <c r="D42" s="221"/>
      <c r="E42" s="221"/>
      <c r="F42" s="221"/>
      <c r="G42" s="221"/>
      <c r="H42" t="s">
        <v>48</v>
      </c>
    </row>
    <row r="43" spans="1:8" ht="12.75">
      <c r="A43" s="60"/>
      <c r="B43" s="221"/>
      <c r="C43" s="221"/>
      <c r="D43" s="221"/>
      <c r="E43" s="221"/>
      <c r="F43" s="221"/>
      <c r="G43" s="221"/>
      <c r="H43" t="s">
        <v>48</v>
      </c>
    </row>
    <row r="44" spans="1:8" ht="12.75">
      <c r="A44" s="60"/>
      <c r="B44" s="221"/>
      <c r="C44" s="221"/>
      <c r="D44" s="221"/>
      <c r="E44" s="221"/>
      <c r="F44" s="221"/>
      <c r="G44" s="221"/>
      <c r="H44" t="s">
        <v>48</v>
      </c>
    </row>
    <row r="45" spans="1:8" ht="12.75">
      <c r="A45" s="60"/>
      <c r="B45" s="221"/>
      <c r="C45" s="221"/>
      <c r="D45" s="221"/>
      <c r="E45" s="221"/>
      <c r="F45" s="221"/>
      <c r="G45" s="221"/>
      <c r="H45" t="s">
        <v>48</v>
      </c>
    </row>
    <row r="46" spans="1:8" ht="12.75">
      <c r="A46" s="60"/>
      <c r="B46" s="221"/>
      <c r="C46" s="221"/>
      <c r="D46" s="221"/>
      <c r="E46" s="221"/>
      <c r="F46" s="221"/>
      <c r="G46" s="221"/>
      <c r="H46" t="s">
        <v>48</v>
      </c>
    </row>
    <row r="47" spans="2:7" ht="12.75" customHeight="1">
      <c r="B47" s="215"/>
      <c r="C47" s="215"/>
      <c r="D47" s="215"/>
      <c r="E47" s="215"/>
      <c r="F47" s="215"/>
      <c r="G47" s="215"/>
    </row>
    <row r="48" spans="2:7" ht="12.75" customHeight="1">
      <c r="B48" s="215"/>
      <c r="C48" s="215"/>
      <c r="D48" s="215"/>
      <c r="E48" s="215"/>
      <c r="F48" s="215"/>
      <c r="G48" s="215"/>
    </row>
    <row r="49" spans="2:7" ht="12.75" customHeight="1">
      <c r="B49" s="215"/>
      <c r="C49" s="215"/>
      <c r="D49" s="215"/>
      <c r="E49" s="215"/>
      <c r="F49" s="215"/>
      <c r="G49" s="215"/>
    </row>
    <row r="50" spans="2:7" ht="12.75" customHeight="1">
      <c r="B50" s="215"/>
      <c r="C50" s="215"/>
      <c r="D50" s="215"/>
      <c r="E50" s="215"/>
      <c r="F50" s="215"/>
      <c r="G50" s="215"/>
    </row>
    <row r="51" spans="2:7" ht="12.75" customHeight="1">
      <c r="B51" s="215"/>
      <c r="C51" s="215"/>
      <c r="D51" s="215"/>
      <c r="E51" s="215"/>
      <c r="F51" s="215"/>
      <c r="G51" s="215"/>
    </row>
    <row r="52" spans="2:7" ht="12.75" customHeight="1">
      <c r="B52" s="215"/>
      <c r="C52" s="215"/>
      <c r="D52" s="215"/>
      <c r="E52" s="215"/>
      <c r="F52" s="215"/>
      <c r="G52" s="215"/>
    </row>
    <row r="53" spans="2:7" ht="12.75" customHeight="1">
      <c r="B53" s="215"/>
      <c r="C53" s="215"/>
      <c r="D53" s="215"/>
      <c r="E53" s="215"/>
      <c r="F53" s="215"/>
      <c r="G53" s="215"/>
    </row>
    <row r="54" spans="2:7" ht="12.75" customHeight="1">
      <c r="B54" s="215"/>
      <c r="C54" s="215"/>
      <c r="D54" s="215"/>
      <c r="E54" s="215"/>
      <c r="F54" s="215"/>
      <c r="G54" s="215"/>
    </row>
    <row r="55" spans="2:7" ht="12.75" customHeight="1">
      <c r="B55" s="215"/>
      <c r="C55" s="215"/>
      <c r="D55" s="215"/>
      <c r="E55" s="215"/>
      <c r="F55" s="215"/>
      <c r="G55" s="215"/>
    </row>
    <row r="56" spans="2:7" ht="12.75" customHeight="1">
      <c r="B56" s="215"/>
      <c r="C56" s="215"/>
      <c r="D56" s="215"/>
      <c r="E56" s="215"/>
      <c r="F56" s="215"/>
      <c r="G56" s="215"/>
    </row>
  </sheetData>
  <sheetProtection selectLockedCells="1" selectUnlockedCells="1"/>
  <mergeCells count="17">
    <mergeCell ref="B52:G52"/>
    <mergeCell ref="B53:G53"/>
    <mergeCell ref="B54:G54"/>
    <mergeCell ref="B55:G55"/>
    <mergeCell ref="B56:G56"/>
    <mergeCell ref="B38:G46"/>
    <mergeCell ref="B47:G47"/>
    <mergeCell ref="B48:G48"/>
    <mergeCell ref="B49:G49"/>
    <mergeCell ref="B50:G50"/>
    <mergeCell ref="B51:G51"/>
    <mergeCell ref="A1:G1"/>
    <mergeCell ref="C7:D7"/>
    <mergeCell ref="C8:D8"/>
    <mergeCell ref="E11:G11"/>
    <mergeCell ref="A12:G12"/>
    <mergeCell ref="D13:G1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showZeros="0" zoomScalePageLayoutView="0" workbookViewId="0" topLeftCell="A1">
      <selection activeCell="Q23" sqref="Q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22" t="s">
        <v>5</v>
      </c>
      <c r="B1" s="222"/>
      <c r="C1" s="61" t="str">
        <f>CONCATENATE(cislostavby," ",nazevstavby)</f>
        <v> ZŠ LEDNICE č.p. 510</v>
      </c>
      <c r="D1" s="62"/>
      <c r="E1" s="63"/>
      <c r="F1" s="62"/>
      <c r="G1" s="64"/>
      <c r="H1" s="65"/>
      <c r="I1" s="66"/>
    </row>
    <row r="2" spans="1:9" ht="12.75">
      <c r="A2" s="223" t="s">
        <v>1</v>
      </c>
      <c r="B2" s="223"/>
      <c r="C2" s="67" t="str">
        <f>CONCATENATE(cisloobjektu," ",nazevobjektu)</f>
        <v> KOTELNA</v>
      </c>
      <c r="D2" s="68"/>
      <c r="E2" s="69"/>
      <c r="F2" s="68"/>
      <c r="G2" s="224"/>
      <c r="H2" s="224"/>
      <c r="I2" s="224"/>
    </row>
    <row r="3" ht="12.75">
      <c r="F3" s="9"/>
    </row>
    <row r="4" spans="1:9" ht="19.5" customHeight="1">
      <c r="A4" s="225" t="s">
        <v>49</v>
      </c>
      <c r="B4" s="225"/>
      <c r="C4" s="225"/>
      <c r="D4" s="225"/>
      <c r="E4" s="225"/>
      <c r="F4" s="225"/>
      <c r="G4" s="225"/>
      <c r="H4" s="225"/>
      <c r="I4" s="225"/>
    </row>
    <row r="6" spans="1:9" s="9" customFormat="1" ht="12.75">
      <c r="A6" s="70"/>
      <c r="B6" s="71" t="s">
        <v>50</v>
      </c>
      <c r="C6" s="71"/>
      <c r="D6" s="72"/>
      <c r="E6" s="73" t="s">
        <v>51</v>
      </c>
      <c r="F6" s="74" t="s">
        <v>52</v>
      </c>
      <c r="G6" s="74" t="s">
        <v>53</v>
      </c>
      <c r="H6" s="74" t="s">
        <v>54</v>
      </c>
      <c r="I6" s="75" t="s">
        <v>30</v>
      </c>
    </row>
    <row r="7" spans="1:9" s="9" customFormat="1" ht="12.75">
      <c r="A7" s="76" t="str">
        <f>Položky!B7</f>
        <v>713</v>
      </c>
      <c r="B7" s="77" t="str">
        <f>Položky!C7</f>
        <v>Izolace tepelné</v>
      </c>
      <c r="C7" s="78"/>
      <c r="D7" s="79"/>
      <c r="E7" s="80">
        <f>Položky!BA14</f>
        <v>0</v>
      </c>
      <c r="F7" s="81">
        <f>SUM(Položky!G14)</f>
        <v>0</v>
      </c>
      <c r="G7" s="81">
        <f>Položky!BC14</f>
        <v>0</v>
      </c>
      <c r="H7" s="81">
        <f>Položky!BD14</f>
        <v>0</v>
      </c>
      <c r="I7" s="82">
        <f>Položky!BE14</f>
        <v>0</v>
      </c>
    </row>
    <row r="8" spans="1:9" s="9" customFormat="1" ht="12.75">
      <c r="A8" s="76" t="str">
        <f>Položky!B15</f>
        <v>731</v>
      </c>
      <c r="B8" s="77" t="str">
        <f>Položky!C15</f>
        <v>Kotelny</v>
      </c>
      <c r="C8" s="78"/>
      <c r="D8" s="79"/>
      <c r="E8" s="80">
        <f>Položky!BA30</f>
        <v>0</v>
      </c>
      <c r="F8" s="81">
        <f>SUM(Položky!G30)</f>
        <v>0</v>
      </c>
      <c r="G8" s="81">
        <f>Položky!BC30</f>
        <v>0</v>
      </c>
      <c r="H8" s="81">
        <f>Položky!BD30</f>
        <v>0</v>
      </c>
      <c r="I8" s="82">
        <f>Položky!BE30</f>
        <v>0</v>
      </c>
    </row>
    <row r="9" spans="1:9" s="9" customFormat="1" ht="12.75">
      <c r="A9" s="76" t="str">
        <f>Položky!B31</f>
        <v>732</v>
      </c>
      <c r="B9" s="77" t="str">
        <f>Položky!C31</f>
        <v>Strojovny</v>
      </c>
      <c r="C9" s="78"/>
      <c r="D9" s="79"/>
      <c r="E9" s="80">
        <f>Položky!BA47</f>
        <v>0</v>
      </c>
      <c r="F9" s="81">
        <f>SUM(Položky!G47)</f>
        <v>0</v>
      </c>
      <c r="G9" s="81">
        <f>Položky!BC47</f>
        <v>0</v>
      </c>
      <c r="H9" s="81">
        <f>Položky!BD47</f>
        <v>0</v>
      </c>
      <c r="I9" s="82">
        <f>Položky!BE47</f>
        <v>0</v>
      </c>
    </row>
    <row r="10" spans="1:9" s="9" customFormat="1" ht="12.75">
      <c r="A10" s="76" t="str">
        <f>Položky!B48</f>
        <v>733</v>
      </c>
      <c r="B10" s="77" t="str">
        <f>Položky!C48</f>
        <v>Rozvod potrubí</v>
      </c>
      <c r="C10" s="78"/>
      <c r="D10" s="79"/>
      <c r="E10" s="80">
        <f>Položky!BA56</f>
        <v>0</v>
      </c>
      <c r="F10" s="81">
        <f>SUM(Položky!G56)</f>
        <v>0</v>
      </c>
      <c r="G10" s="81">
        <f>Položky!BC56</f>
        <v>0</v>
      </c>
      <c r="H10" s="81">
        <f>Položky!BD56</f>
        <v>0</v>
      </c>
      <c r="I10" s="82">
        <f>Položky!BE56</f>
        <v>0</v>
      </c>
    </row>
    <row r="11" spans="1:9" s="9" customFormat="1" ht="12.75">
      <c r="A11" s="76" t="str">
        <f>Položky!B57</f>
        <v>734</v>
      </c>
      <c r="B11" s="77" t="str">
        <f>Položky!C57</f>
        <v>Armatury</v>
      </c>
      <c r="C11" s="78"/>
      <c r="D11" s="79"/>
      <c r="E11" s="80">
        <f>Položky!BA75</f>
        <v>0</v>
      </c>
      <c r="F11" s="81">
        <f>SUM(Položky!G75)</f>
        <v>0</v>
      </c>
      <c r="G11" s="81">
        <f>Položky!BC75</f>
        <v>0</v>
      </c>
      <c r="H11" s="81">
        <f>Položky!BD75</f>
        <v>0</v>
      </c>
      <c r="I11" s="82">
        <f>Položky!BE75</f>
        <v>0</v>
      </c>
    </row>
    <row r="12" spans="1:9" s="9" customFormat="1" ht="12.75">
      <c r="A12" s="76" t="str">
        <f>Položky!B76</f>
        <v>767</v>
      </c>
      <c r="B12" s="77" t="str">
        <f>Položky!C76</f>
        <v>Konstrukce zámečnické</v>
      </c>
      <c r="C12" s="78"/>
      <c r="D12" s="79"/>
      <c r="E12" s="80">
        <f>Položky!BA82</f>
        <v>0</v>
      </c>
      <c r="F12" s="81">
        <f>SUM(Položky!G82)</f>
        <v>0</v>
      </c>
      <c r="G12" s="81">
        <f>Položky!BC82</f>
        <v>0</v>
      </c>
      <c r="H12" s="81">
        <f>Položky!BD82</f>
        <v>0</v>
      </c>
      <c r="I12" s="82">
        <f>Položky!BE82</f>
        <v>0</v>
      </c>
    </row>
    <row r="13" spans="1:9" s="9" customFormat="1" ht="12.75">
      <c r="A13" s="76" t="str">
        <f>Položky!B83</f>
        <v>991</v>
      </c>
      <c r="B13" s="77" t="str">
        <f>Položky!C83</f>
        <v>HODINOVÉ ZŮČTOVACÍ SAZBY</v>
      </c>
      <c r="C13" s="78"/>
      <c r="D13" s="79"/>
      <c r="E13" s="80">
        <v>0</v>
      </c>
      <c r="F13" s="81">
        <f>SUM(Položky!G87)</f>
        <v>0</v>
      </c>
      <c r="G13" s="81">
        <f>Položky!BC87</f>
        <v>0</v>
      </c>
      <c r="H13" s="81">
        <f>Položky!BD87</f>
        <v>0</v>
      </c>
      <c r="I13" s="82">
        <f>Položky!BE87</f>
        <v>0</v>
      </c>
    </row>
    <row r="14" spans="1:9" s="9" customFormat="1" ht="12.75">
      <c r="A14" s="76"/>
      <c r="B14" s="77" t="s">
        <v>320</v>
      </c>
      <c r="C14" s="78"/>
      <c r="D14" s="79"/>
      <c r="E14" s="80"/>
      <c r="F14" s="81">
        <f>SUM(MaR!H102)</f>
        <v>0</v>
      </c>
      <c r="G14" s="81"/>
      <c r="H14" s="81"/>
      <c r="I14" s="82"/>
    </row>
    <row r="15" spans="1:9" s="88" customFormat="1" ht="12.75">
      <c r="A15" s="83"/>
      <c r="B15" s="71" t="s">
        <v>55</v>
      </c>
      <c r="C15" s="71"/>
      <c r="D15" s="84"/>
      <c r="E15" s="85" t="s">
        <v>48</v>
      </c>
      <c r="F15" s="86">
        <f>SUM(F7:F14)</f>
        <v>0</v>
      </c>
      <c r="G15" s="86">
        <f>SUM(G7:G13)</f>
        <v>0</v>
      </c>
      <c r="H15" s="86">
        <f>SUM(H7:H13)</f>
        <v>0</v>
      </c>
      <c r="I15" s="87">
        <f>SUM(I7:I13)</f>
        <v>0</v>
      </c>
    </row>
    <row r="16" spans="1:9" ht="12.75">
      <c r="A16" s="78"/>
      <c r="B16" s="78"/>
      <c r="C16" s="78"/>
      <c r="D16" s="78"/>
      <c r="E16" s="78"/>
      <c r="F16" s="78"/>
      <c r="G16" s="78"/>
      <c r="H16" s="78"/>
      <c r="I16" s="78"/>
    </row>
    <row r="17" spans="1:57" ht="19.5" customHeight="1">
      <c r="A17" s="226" t="s">
        <v>56</v>
      </c>
      <c r="B17" s="226"/>
      <c r="C17" s="226"/>
      <c r="D17" s="226"/>
      <c r="E17" s="226"/>
      <c r="F17" s="226"/>
      <c r="G17" s="226"/>
      <c r="H17" s="226"/>
      <c r="I17" s="226"/>
      <c r="BA17" s="28"/>
      <c r="BB17" s="28"/>
      <c r="BC17" s="28"/>
      <c r="BD17" s="28"/>
      <c r="BE17" s="28"/>
    </row>
    <row r="18" spans="1:9" ht="12.75">
      <c r="A18" s="89"/>
      <c r="B18" s="89"/>
      <c r="C18" s="89"/>
      <c r="D18" s="89"/>
      <c r="E18" s="89"/>
      <c r="F18" s="89"/>
      <c r="G18" s="89"/>
      <c r="H18" s="89"/>
      <c r="I18" s="89"/>
    </row>
    <row r="19" spans="1:9" ht="12.75">
      <c r="A19" s="90" t="s">
        <v>57</v>
      </c>
      <c r="B19" s="91"/>
      <c r="C19" s="91"/>
      <c r="D19" s="92"/>
      <c r="E19" s="93" t="s">
        <v>58</v>
      </c>
      <c r="F19" s="94" t="s">
        <v>59</v>
      </c>
      <c r="G19" s="95" t="s">
        <v>60</v>
      </c>
      <c r="H19" s="96"/>
      <c r="I19" s="97" t="s">
        <v>58</v>
      </c>
    </row>
    <row r="20" spans="1:53" ht="12.75">
      <c r="A20" s="98"/>
      <c r="B20" s="99"/>
      <c r="C20" s="99"/>
      <c r="D20" s="100"/>
      <c r="E20" s="101"/>
      <c r="F20" s="102"/>
      <c r="G20" s="103">
        <f>CHOOSE(BA20+1,HSV+PSV,HSV+PSV+Mont,HSV+PSV+Dodavka+Mont,HSV,PSV,Mont,Dodavka,Mont+Dodavka,0)</f>
        <v>0</v>
      </c>
      <c r="H20" s="104"/>
      <c r="I20" s="105">
        <f>E20+F20*G20/100</f>
        <v>0</v>
      </c>
      <c r="BA20">
        <v>8</v>
      </c>
    </row>
    <row r="21" spans="1:9" ht="12.75">
      <c r="A21" s="106"/>
      <c r="B21" s="107" t="s">
        <v>61</v>
      </c>
      <c r="C21" s="108"/>
      <c r="D21" s="109"/>
      <c r="E21" s="110"/>
      <c r="F21" s="111"/>
      <c r="G21" s="111"/>
      <c r="H21" s="227">
        <f>SUM(H20:H20)</f>
        <v>0</v>
      </c>
      <c r="I21" s="227"/>
    </row>
    <row r="22" spans="1:9" ht="12.75">
      <c r="A22" s="89"/>
      <c r="B22" s="89"/>
      <c r="C22" s="89"/>
      <c r="D22" s="89"/>
      <c r="E22" s="89"/>
      <c r="F22" s="89"/>
      <c r="G22" s="89"/>
      <c r="H22" s="89"/>
      <c r="I22" s="89"/>
    </row>
    <row r="23" spans="2:9" ht="12.75">
      <c r="B23" s="88"/>
      <c r="F23" s="112"/>
      <c r="G23" s="113"/>
      <c r="H23" s="113"/>
      <c r="I23" s="114"/>
    </row>
    <row r="24" spans="6:9" ht="12.75">
      <c r="F24" s="112"/>
      <c r="G24" s="113"/>
      <c r="H24" s="113"/>
      <c r="I24" s="114"/>
    </row>
    <row r="25" spans="6:9" ht="12.75">
      <c r="F25" s="112"/>
      <c r="G25" s="113"/>
      <c r="H25" s="113"/>
      <c r="I25" s="114"/>
    </row>
    <row r="26" spans="6:9" ht="12.75">
      <c r="F26" s="112"/>
      <c r="G26" s="113"/>
      <c r="H26" s="113"/>
      <c r="I26" s="114"/>
    </row>
    <row r="27" spans="6:9" ht="12.75">
      <c r="F27" s="112"/>
      <c r="G27" s="113"/>
      <c r="H27" s="113"/>
      <c r="I27" s="114"/>
    </row>
    <row r="28" spans="6:9" ht="12.75">
      <c r="F28" s="112"/>
      <c r="G28" s="113"/>
      <c r="H28" s="113"/>
      <c r="I28" s="114"/>
    </row>
    <row r="29" spans="6:9" ht="12.75">
      <c r="F29" s="112"/>
      <c r="G29" s="113"/>
      <c r="H29" s="113"/>
      <c r="I29" s="114"/>
    </row>
    <row r="30" spans="6:9" ht="12.75">
      <c r="F30" s="112"/>
      <c r="G30" s="113"/>
      <c r="H30" s="113"/>
      <c r="I30" s="114"/>
    </row>
    <row r="31" spans="6:9" ht="12.75">
      <c r="F31" s="112"/>
      <c r="G31" s="113"/>
      <c r="H31" s="113"/>
      <c r="I31" s="114"/>
    </row>
    <row r="32" spans="6:9" ht="12.75">
      <c r="F32" s="112"/>
      <c r="G32" s="113"/>
      <c r="H32" s="113"/>
      <c r="I32" s="114"/>
    </row>
    <row r="33" spans="6:9" ht="12.75">
      <c r="F33" s="112"/>
      <c r="G33" s="113"/>
      <c r="H33" s="113"/>
      <c r="I33" s="114"/>
    </row>
    <row r="34" spans="6:9" ht="12.75">
      <c r="F34" s="112"/>
      <c r="G34" s="113"/>
      <c r="H34" s="113"/>
      <c r="I34" s="114"/>
    </row>
    <row r="35" spans="6:9" ht="12.75">
      <c r="F35" s="112"/>
      <c r="G35" s="113"/>
      <c r="H35" s="113"/>
      <c r="I35" s="114"/>
    </row>
    <row r="36" spans="6:9" ht="12.75">
      <c r="F36" s="112"/>
      <c r="G36" s="113"/>
      <c r="H36" s="113"/>
      <c r="I36" s="114"/>
    </row>
    <row r="37" spans="6:9" ht="12.75">
      <c r="F37" s="112"/>
      <c r="G37" s="113"/>
      <c r="H37" s="113"/>
      <c r="I37" s="114"/>
    </row>
    <row r="38" spans="6:9" ht="12.75">
      <c r="F38" s="112"/>
      <c r="G38" s="113"/>
      <c r="H38" s="113"/>
      <c r="I38" s="114"/>
    </row>
    <row r="39" spans="6:9" ht="12.75">
      <c r="F39" s="112"/>
      <c r="G39" s="113"/>
      <c r="H39" s="113"/>
      <c r="I39" s="114"/>
    </row>
    <row r="40" spans="6:9" ht="12.75">
      <c r="F40" s="112"/>
      <c r="G40" s="113"/>
      <c r="H40" s="113"/>
      <c r="I40" s="114"/>
    </row>
    <row r="41" spans="6:9" ht="12.75">
      <c r="F41" s="112"/>
      <c r="G41" s="113"/>
      <c r="H41" s="113"/>
      <c r="I41" s="114"/>
    </row>
    <row r="42" spans="6:9" ht="12.75">
      <c r="F42" s="112"/>
      <c r="G42" s="113"/>
      <c r="H42" s="113"/>
      <c r="I42" s="114"/>
    </row>
    <row r="43" spans="6:9" ht="12.75">
      <c r="F43" s="112"/>
      <c r="G43" s="113"/>
      <c r="H43" s="113"/>
      <c r="I43" s="114"/>
    </row>
    <row r="44" spans="6:9" ht="12.75">
      <c r="F44" s="112"/>
      <c r="G44" s="113"/>
      <c r="H44" s="113"/>
      <c r="I44" s="114"/>
    </row>
    <row r="45" spans="6:9" ht="12.75">
      <c r="F45" s="112"/>
      <c r="G45" s="113"/>
      <c r="H45" s="113"/>
      <c r="I45" s="114"/>
    </row>
    <row r="46" spans="6:9" ht="12.75">
      <c r="F46" s="112"/>
      <c r="G46" s="113"/>
      <c r="H46" s="113"/>
      <c r="I46" s="114"/>
    </row>
    <row r="47" spans="6:9" ht="12.75">
      <c r="F47" s="112"/>
      <c r="G47" s="113"/>
      <c r="H47" s="113"/>
      <c r="I47" s="114"/>
    </row>
    <row r="48" spans="6:9" ht="12.75">
      <c r="F48" s="112"/>
      <c r="G48" s="113"/>
      <c r="H48" s="113"/>
      <c r="I48" s="114"/>
    </row>
    <row r="49" spans="6:9" ht="12.75">
      <c r="F49" s="112"/>
      <c r="G49" s="113"/>
      <c r="H49" s="113"/>
      <c r="I49" s="114"/>
    </row>
    <row r="50" spans="6:9" ht="12.75">
      <c r="F50" s="112"/>
      <c r="G50" s="113"/>
      <c r="H50" s="113"/>
      <c r="I50" s="114"/>
    </row>
    <row r="51" spans="6:9" ht="12.75">
      <c r="F51" s="112"/>
      <c r="G51" s="113"/>
      <c r="H51" s="113"/>
      <c r="I51" s="114"/>
    </row>
    <row r="52" spans="6:9" ht="12.75">
      <c r="F52" s="112"/>
      <c r="G52" s="113"/>
      <c r="H52" s="113"/>
      <c r="I52" s="114"/>
    </row>
    <row r="53" spans="6:9" ht="12.75">
      <c r="F53" s="112"/>
      <c r="G53" s="113"/>
      <c r="H53" s="113"/>
      <c r="I53" s="114"/>
    </row>
    <row r="54" spans="6:9" ht="12.75">
      <c r="F54" s="112"/>
      <c r="G54" s="113"/>
      <c r="H54" s="113"/>
      <c r="I54" s="114"/>
    </row>
    <row r="55" spans="6:9" ht="12.75">
      <c r="F55" s="112"/>
      <c r="G55" s="113"/>
      <c r="H55" s="113"/>
      <c r="I55" s="114"/>
    </row>
    <row r="56" spans="6:9" ht="12.75">
      <c r="F56" s="112"/>
      <c r="G56" s="113"/>
      <c r="H56" s="113"/>
      <c r="I56" s="114"/>
    </row>
    <row r="57" spans="6:9" ht="12.75">
      <c r="F57" s="112"/>
      <c r="G57" s="113"/>
      <c r="H57" s="113"/>
      <c r="I57" s="114"/>
    </row>
    <row r="58" spans="6:9" ht="12.75">
      <c r="F58" s="112"/>
      <c r="G58" s="113"/>
      <c r="H58" s="113"/>
      <c r="I58" s="114"/>
    </row>
    <row r="59" spans="6:9" ht="12.75">
      <c r="F59" s="112"/>
      <c r="G59" s="113"/>
      <c r="H59" s="113"/>
      <c r="I59" s="114"/>
    </row>
    <row r="60" spans="6:9" ht="12.75">
      <c r="F60" s="112"/>
      <c r="G60" s="113"/>
      <c r="H60" s="113"/>
      <c r="I60" s="114"/>
    </row>
    <row r="61" spans="6:9" ht="12.75">
      <c r="F61" s="112"/>
      <c r="G61" s="113"/>
      <c r="H61" s="113"/>
      <c r="I61" s="114"/>
    </row>
    <row r="62" spans="6:9" ht="12.75">
      <c r="F62" s="112"/>
      <c r="G62" s="113"/>
      <c r="H62" s="113"/>
      <c r="I62" s="114"/>
    </row>
    <row r="63" spans="6:9" ht="12.75">
      <c r="F63" s="112"/>
      <c r="G63" s="113"/>
      <c r="H63" s="113"/>
      <c r="I63" s="114"/>
    </row>
    <row r="64" spans="6:9" ht="12.75">
      <c r="F64" s="112"/>
      <c r="G64" s="113"/>
      <c r="H64" s="113"/>
      <c r="I64" s="114"/>
    </row>
    <row r="65" spans="6:9" ht="12.75">
      <c r="F65" s="112"/>
      <c r="G65" s="113"/>
      <c r="H65" s="113"/>
      <c r="I65" s="114"/>
    </row>
    <row r="66" spans="6:9" ht="12.75"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</sheetData>
  <sheetProtection selectLockedCells="1" selectUnlockedCells="1"/>
  <mergeCells count="6">
    <mergeCell ref="A1:B1"/>
    <mergeCell ref="A2:B2"/>
    <mergeCell ref="G2:I2"/>
    <mergeCell ref="A4:I4"/>
    <mergeCell ref="A17:I17"/>
    <mergeCell ref="H21:I2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0"/>
  <sheetViews>
    <sheetView showGridLines="0" showZeros="0" zoomScalePageLayoutView="0" workbookViewId="0" topLeftCell="A1">
      <selection activeCell="K79" sqref="K79"/>
    </sheetView>
  </sheetViews>
  <sheetFormatPr defaultColWidth="9.00390625" defaultRowHeight="12.75"/>
  <cols>
    <col min="1" max="1" width="3.875" style="115" customWidth="1"/>
    <col min="2" max="2" width="12.00390625" style="115" customWidth="1"/>
    <col min="3" max="3" width="40.375" style="115" customWidth="1"/>
    <col min="4" max="4" width="5.625" style="115" customWidth="1"/>
    <col min="5" max="5" width="8.625" style="116" customWidth="1"/>
    <col min="6" max="6" width="9.875" style="115" customWidth="1"/>
    <col min="7" max="7" width="13.875" style="115" customWidth="1"/>
    <col min="8" max="16384" width="9.125" style="115" customWidth="1"/>
  </cols>
  <sheetData>
    <row r="1" spans="1:7" ht="15.75">
      <c r="A1" s="228" t="s">
        <v>62</v>
      </c>
      <c r="B1" s="228"/>
      <c r="C1" s="228"/>
      <c r="D1" s="228"/>
      <c r="E1" s="228"/>
      <c r="F1" s="228"/>
      <c r="G1" s="228"/>
    </row>
    <row r="2" spans="1:7" ht="12.75">
      <c r="A2" s="117"/>
      <c r="B2" s="118"/>
      <c r="C2" s="119"/>
      <c r="D2" s="119"/>
      <c r="E2" s="120"/>
      <c r="F2" s="119"/>
      <c r="G2" s="119"/>
    </row>
    <row r="3" spans="1:7" ht="12.75">
      <c r="A3" s="229" t="s">
        <v>5</v>
      </c>
      <c r="B3" s="229"/>
      <c r="C3" s="121" t="str">
        <f>CONCATENATE(cislostavby," ",nazevstavby)</f>
        <v> ZŠ LEDNICE č.p. 510</v>
      </c>
      <c r="D3" s="122"/>
      <c r="E3" s="123"/>
      <c r="F3" s="124">
        <f>Rekapitulace!H1</f>
        <v>0</v>
      </c>
      <c r="G3" s="125"/>
    </row>
    <row r="4" spans="1:7" ht="12.75">
      <c r="A4" s="230" t="s">
        <v>1</v>
      </c>
      <c r="B4" s="230"/>
      <c r="C4" s="126" t="str">
        <f>CONCATENATE(cisloobjektu," ",nazevobjektu)</f>
        <v> KOTELNA</v>
      </c>
      <c r="D4" s="127"/>
      <c r="E4" s="231"/>
      <c r="F4" s="231"/>
      <c r="G4" s="231"/>
    </row>
    <row r="5" spans="1:7" ht="12.75">
      <c r="A5" s="128"/>
      <c r="B5" s="129"/>
      <c r="C5" s="129"/>
      <c r="D5" s="117"/>
      <c r="E5" s="130"/>
      <c r="F5" s="117"/>
      <c r="G5" s="131"/>
    </row>
    <row r="6" spans="1:7" ht="12.75">
      <c r="A6" s="132" t="s">
        <v>63</v>
      </c>
      <c r="B6" s="133" t="s">
        <v>64</v>
      </c>
      <c r="C6" s="133" t="s">
        <v>65</v>
      </c>
      <c r="D6" s="133" t="s">
        <v>66</v>
      </c>
      <c r="E6" s="134" t="s">
        <v>67</v>
      </c>
      <c r="F6" s="133" t="s">
        <v>68</v>
      </c>
      <c r="G6" s="135" t="s">
        <v>69</v>
      </c>
    </row>
    <row r="7" spans="1:15" ht="12.75">
      <c r="A7" s="136" t="s">
        <v>70</v>
      </c>
      <c r="B7" s="137" t="s">
        <v>71</v>
      </c>
      <c r="C7" s="138" t="s">
        <v>72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73</v>
      </c>
      <c r="C8" s="146" t="s">
        <v>74</v>
      </c>
      <c r="D8" s="147" t="s">
        <v>75</v>
      </c>
      <c r="E8" s="148">
        <v>20</v>
      </c>
      <c r="F8" s="148"/>
      <c r="G8" s="149">
        <f aca="true" t="shared" si="0" ref="G8:G13">E8*F8</f>
        <v>0</v>
      </c>
      <c r="O8" s="143">
        <v>2</v>
      </c>
      <c r="AA8" s="115">
        <v>12</v>
      </c>
      <c r="AB8" s="115">
        <v>7</v>
      </c>
      <c r="AC8" s="115">
        <v>2</v>
      </c>
      <c r="AZ8" s="115">
        <v>2</v>
      </c>
      <c r="BA8" s="115">
        <f aca="true" t="shared" si="1" ref="BA8:BA13">IF(AZ8=1,G8,0)</f>
        <v>0</v>
      </c>
      <c r="BB8" s="115">
        <f aca="true" t="shared" si="2" ref="BB8:BB13">IF(AZ8=2,G8,0)</f>
        <v>0</v>
      </c>
      <c r="BC8" s="115">
        <f aca="true" t="shared" si="3" ref="BC8:BC13">IF(AZ8=3,G8,0)</f>
        <v>0</v>
      </c>
      <c r="BD8" s="115">
        <f aca="true" t="shared" si="4" ref="BD8:BD13">IF(AZ8=4,G8,0)</f>
        <v>0</v>
      </c>
      <c r="BE8" s="115">
        <f aca="true" t="shared" si="5" ref="BE8:BE13">IF(AZ8=5,G8,0)</f>
        <v>0</v>
      </c>
      <c r="CZ8" s="115">
        <v>0</v>
      </c>
    </row>
    <row r="9" spans="1:104" ht="12.75">
      <c r="A9" s="144">
        <v>2</v>
      </c>
      <c r="B9" s="145" t="s">
        <v>76</v>
      </c>
      <c r="C9" s="146" t="s">
        <v>77</v>
      </c>
      <c r="D9" s="147" t="s">
        <v>75</v>
      </c>
      <c r="E9" s="148">
        <v>10</v>
      </c>
      <c r="F9" s="148"/>
      <c r="G9" s="149">
        <f t="shared" si="0"/>
        <v>0</v>
      </c>
      <c r="O9" s="143">
        <v>2</v>
      </c>
      <c r="AA9" s="115">
        <v>12</v>
      </c>
      <c r="AB9" s="115">
        <v>7</v>
      </c>
      <c r="AC9" s="115">
        <v>3</v>
      </c>
      <c r="AZ9" s="115">
        <v>2</v>
      </c>
      <c r="BA9" s="115">
        <f t="shared" si="1"/>
        <v>0</v>
      </c>
      <c r="BB9" s="115">
        <f t="shared" si="2"/>
        <v>0</v>
      </c>
      <c r="BC9" s="115">
        <f t="shared" si="3"/>
        <v>0</v>
      </c>
      <c r="BD9" s="115">
        <f t="shared" si="4"/>
        <v>0</v>
      </c>
      <c r="BE9" s="115">
        <f t="shared" si="5"/>
        <v>0</v>
      </c>
      <c r="CZ9" s="115">
        <v>0</v>
      </c>
    </row>
    <row r="10" spans="1:104" ht="12.75">
      <c r="A10" s="144">
        <v>3</v>
      </c>
      <c r="B10" s="145" t="s">
        <v>78</v>
      </c>
      <c r="C10" s="146" t="s">
        <v>79</v>
      </c>
      <c r="D10" s="147" t="s">
        <v>75</v>
      </c>
      <c r="E10" s="148">
        <v>20</v>
      </c>
      <c r="F10" s="148"/>
      <c r="G10" s="149">
        <f t="shared" si="0"/>
        <v>0</v>
      </c>
      <c r="O10" s="143">
        <v>2</v>
      </c>
      <c r="AA10" s="115">
        <v>12</v>
      </c>
      <c r="AB10" s="115">
        <v>7</v>
      </c>
      <c r="AC10" s="115">
        <v>4</v>
      </c>
      <c r="AZ10" s="115">
        <v>2</v>
      </c>
      <c r="BA10" s="115">
        <f t="shared" si="1"/>
        <v>0</v>
      </c>
      <c r="BB10" s="115">
        <f t="shared" si="2"/>
        <v>0</v>
      </c>
      <c r="BC10" s="115">
        <f t="shared" si="3"/>
        <v>0</v>
      </c>
      <c r="BD10" s="115">
        <f t="shared" si="4"/>
        <v>0</v>
      </c>
      <c r="BE10" s="115">
        <f t="shared" si="5"/>
        <v>0</v>
      </c>
      <c r="CZ10" s="115">
        <v>0</v>
      </c>
    </row>
    <row r="11" spans="1:104" ht="12.75">
      <c r="A11" s="144">
        <v>4</v>
      </c>
      <c r="B11" s="145" t="s">
        <v>80</v>
      </c>
      <c r="C11" s="146" t="s">
        <v>81</v>
      </c>
      <c r="D11" s="147" t="s">
        <v>75</v>
      </c>
      <c r="E11" s="148">
        <v>40</v>
      </c>
      <c r="F11" s="148"/>
      <c r="G11" s="149">
        <f t="shared" si="0"/>
        <v>0</v>
      </c>
      <c r="O11" s="143">
        <v>2</v>
      </c>
      <c r="AA11" s="115">
        <v>12</v>
      </c>
      <c r="AB11" s="115">
        <v>7</v>
      </c>
      <c r="AC11" s="115">
        <v>8</v>
      </c>
      <c r="AZ11" s="115">
        <v>2</v>
      </c>
      <c r="BA11" s="115">
        <f t="shared" si="1"/>
        <v>0</v>
      </c>
      <c r="BB11" s="115">
        <f t="shared" si="2"/>
        <v>0</v>
      </c>
      <c r="BC11" s="115">
        <f t="shared" si="3"/>
        <v>0</v>
      </c>
      <c r="BD11" s="115">
        <f t="shared" si="4"/>
        <v>0</v>
      </c>
      <c r="BE11" s="115">
        <f t="shared" si="5"/>
        <v>0</v>
      </c>
      <c r="CZ11" s="115">
        <v>0</v>
      </c>
    </row>
    <row r="12" spans="1:104" ht="12.75">
      <c r="A12" s="144">
        <v>5</v>
      </c>
      <c r="B12" s="145" t="s">
        <v>82</v>
      </c>
      <c r="C12" s="146" t="s">
        <v>83</v>
      </c>
      <c r="D12" s="147" t="s">
        <v>75</v>
      </c>
      <c r="E12" s="148">
        <v>20</v>
      </c>
      <c r="F12" s="148"/>
      <c r="G12" s="149">
        <f t="shared" si="0"/>
        <v>0</v>
      </c>
      <c r="O12" s="143">
        <v>2</v>
      </c>
      <c r="AA12" s="115">
        <v>12</v>
      </c>
      <c r="AB12" s="115">
        <v>7</v>
      </c>
      <c r="AC12" s="115">
        <v>9</v>
      </c>
      <c r="AZ12" s="115">
        <v>2</v>
      </c>
      <c r="BA12" s="115">
        <f t="shared" si="1"/>
        <v>0</v>
      </c>
      <c r="BB12" s="115">
        <f t="shared" si="2"/>
        <v>0</v>
      </c>
      <c r="BC12" s="115">
        <f t="shared" si="3"/>
        <v>0</v>
      </c>
      <c r="BD12" s="115">
        <f t="shared" si="4"/>
        <v>0</v>
      </c>
      <c r="BE12" s="115">
        <f t="shared" si="5"/>
        <v>0</v>
      </c>
      <c r="CZ12" s="115">
        <v>0</v>
      </c>
    </row>
    <row r="13" spans="1:104" ht="12.75">
      <c r="A13" s="144">
        <v>6</v>
      </c>
      <c r="B13" s="145" t="s">
        <v>84</v>
      </c>
      <c r="C13" s="146" t="s">
        <v>85</v>
      </c>
      <c r="D13" s="147" t="s">
        <v>86</v>
      </c>
      <c r="E13" s="148">
        <v>0.6</v>
      </c>
      <c r="F13" s="148"/>
      <c r="G13" s="149">
        <f t="shared" si="0"/>
        <v>0</v>
      </c>
      <c r="O13" s="143">
        <v>2</v>
      </c>
      <c r="AA13" s="115">
        <v>12</v>
      </c>
      <c r="AB13" s="115">
        <v>7</v>
      </c>
      <c r="AC13" s="115">
        <v>10</v>
      </c>
      <c r="AZ13" s="115">
        <v>2</v>
      </c>
      <c r="BA13" s="115">
        <f t="shared" si="1"/>
        <v>0</v>
      </c>
      <c r="BB13" s="115">
        <f t="shared" si="2"/>
        <v>0</v>
      </c>
      <c r="BC13" s="115">
        <f t="shared" si="3"/>
        <v>0</v>
      </c>
      <c r="BD13" s="115">
        <f t="shared" si="4"/>
        <v>0</v>
      </c>
      <c r="BE13" s="115">
        <f t="shared" si="5"/>
        <v>0</v>
      </c>
      <c r="CZ13" s="115">
        <v>0</v>
      </c>
    </row>
    <row r="14" spans="1:57" ht="12.75">
      <c r="A14" s="150"/>
      <c r="B14" s="151" t="s">
        <v>87</v>
      </c>
      <c r="C14" s="152" t="str">
        <f>CONCATENATE(B7," ",C7)</f>
        <v>713 Izolace tepelné</v>
      </c>
      <c r="D14" s="150"/>
      <c r="E14" s="153"/>
      <c r="F14" s="153"/>
      <c r="G14" s="154">
        <f>SUM(G7:G13)</f>
        <v>0</v>
      </c>
      <c r="O14" s="143">
        <v>4</v>
      </c>
      <c r="BA14" s="155">
        <f>SUM(BA7:BA13)</f>
        <v>0</v>
      </c>
      <c r="BB14" s="155">
        <f>SUM(BB7:BB13)</f>
        <v>0</v>
      </c>
      <c r="BC14" s="155">
        <f>SUM(BC7:BC13)</f>
        <v>0</v>
      </c>
      <c r="BD14" s="155">
        <f>SUM(BD7:BD13)</f>
        <v>0</v>
      </c>
      <c r="BE14" s="155">
        <f>SUM(BE7:BE13)</f>
        <v>0</v>
      </c>
    </row>
    <row r="15" spans="1:15" ht="12.75">
      <c r="A15" s="136" t="s">
        <v>70</v>
      </c>
      <c r="B15" s="137" t="s">
        <v>88</v>
      </c>
      <c r="C15" s="138" t="s">
        <v>89</v>
      </c>
      <c r="D15" s="139"/>
      <c r="E15" s="140"/>
      <c r="F15" s="140"/>
      <c r="G15" s="141"/>
      <c r="H15" s="142"/>
      <c r="I15" s="142"/>
      <c r="O15" s="143">
        <v>1</v>
      </c>
    </row>
    <row r="16" spans="1:104" ht="12.75">
      <c r="A16" s="144">
        <v>7</v>
      </c>
      <c r="B16" s="145" t="s">
        <v>90</v>
      </c>
      <c r="C16" s="146" t="s">
        <v>91</v>
      </c>
      <c r="D16" s="147" t="s">
        <v>92</v>
      </c>
      <c r="E16" s="148">
        <v>4</v>
      </c>
      <c r="F16" s="148"/>
      <c r="G16" s="149">
        <f aca="true" t="shared" si="6" ref="G16:G29">E16*F16</f>
        <v>0</v>
      </c>
      <c r="O16" s="143">
        <v>2</v>
      </c>
      <c r="AA16" s="115">
        <v>12</v>
      </c>
      <c r="AB16" s="115">
        <v>7</v>
      </c>
      <c r="AC16" s="115">
        <v>11</v>
      </c>
      <c r="AZ16" s="115">
        <v>2</v>
      </c>
      <c r="BA16" s="115">
        <f>IF(AZ16=1,G16,0)</f>
        <v>0</v>
      </c>
      <c r="BB16" s="115">
        <f>IF(AZ16=2,G16,0)</f>
        <v>0</v>
      </c>
      <c r="BC16" s="115">
        <f>IF(AZ16=3,G16,0)</f>
        <v>0</v>
      </c>
      <c r="BD16" s="115">
        <f>IF(AZ16=4,G16,0)</f>
        <v>0</v>
      </c>
      <c r="BE16" s="115">
        <f>IF(AZ16=5,G16,0)</f>
        <v>0</v>
      </c>
      <c r="CZ16" s="115">
        <v>0</v>
      </c>
    </row>
    <row r="17" spans="1:15" ht="12.75">
      <c r="A17" s="144">
        <v>8</v>
      </c>
      <c r="B17" s="145" t="s">
        <v>93</v>
      </c>
      <c r="C17" s="146" t="s">
        <v>94</v>
      </c>
      <c r="D17" s="147" t="s">
        <v>95</v>
      </c>
      <c r="E17" s="148">
        <v>1</v>
      </c>
      <c r="F17" s="148"/>
      <c r="G17" s="149">
        <f t="shared" si="6"/>
        <v>0</v>
      </c>
      <c r="O17" s="143"/>
    </row>
    <row r="18" spans="1:104" ht="12.75">
      <c r="A18" s="144">
        <v>9</v>
      </c>
      <c r="B18" s="145" t="s">
        <v>96</v>
      </c>
      <c r="C18" s="146" t="s">
        <v>97</v>
      </c>
      <c r="D18" s="147" t="s">
        <v>98</v>
      </c>
      <c r="E18" s="148">
        <v>4</v>
      </c>
      <c r="F18" s="148"/>
      <c r="G18" s="149">
        <f t="shared" si="6"/>
        <v>0</v>
      </c>
      <c r="O18" s="143">
        <v>2</v>
      </c>
      <c r="AA18" s="115">
        <v>12</v>
      </c>
      <c r="AB18" s="115">
        <v>7</v>
      </c>
      <c r="AC18" s="115">
        <v>13</v>
      </c>
      <c r="AZ18" s="115">
        <v>2</v>
      </c>
      <c r="BA18" s="115">
        <f>IF(AZ18=1,G18,0)</f>
        <v>0</v>
      </c>
      <c r="BB18" s="115">
        <f>IF(AZ18=2,G18,0)</f>
        <v>0</v>
      </c>
      <c r="BC18" s="115">
        <f>IF(AZ18=3,G18,0)</f>
        <v>0</v>
      </c>
      <c r="BD18" s="115">
        <f>IF(AZ18=4,G18,0)</f>
        <v>0</v>
      </c>
      <c r="BE18" s="115">
        <f>IF(AZ18=5,G18,0)</f>
        <v>0</v>
      </c>
      <c r="CZ18" s="115">
        <v>0</v>
      </c>
    </row>
    <row r="19" spans="1:104" ht="12.75">
      <c r="A19" s="144">
        <v>10</v>
      </c>
      <c r="B19" s="145" t="s">
        <v>99</v>
      </c>
      <c r="C19" s="146" t="s">
        <v>100</v>
      </c>
      <c r="D19" s="147" t="s">
        <v>75</v>
      </c>
      <c r="E19" s="148">
        <v>8</v>
      </c>
      <c r="F19" s="148"/>
      <c r="G19" s="149">
        <f t="shared" si="6"/>
        <v>0</v>
      </c>
      <c r="O19" s="143">
        <v>2</v>
      </c>
      <c r="AA19" s="115">
        <v>12</v>
      </c>
      <c r="AB19" s="115">
        <v>7</v>
      </c>
      <c r="AC19" s="115">
        <v>14</v>
      </c>
      <c r="AZ19" s="115">
        <v>2</v>
      </c>
      <c r="BA19" s="115">
        <f>IF(AZ19=1,G19,0)</f>
        <v>0</v>
      </c>
      <c r="BB19" s="115">
        <f>IF(AZ19=2,G19,0)</f>
        <v>0</v>
      </c>
      <c r="BC19" s="115">
        <f>IF(AZ19=3,G19,0)</f>
        <v>0</v>
      </c>
      <c r="BD19" s="115">
        <f>IF(AZ19=4,G19,0)</f>
        <v>0</v>
      </c>
      <c r="BE19" s="115">
        <f>IF(AZ19=5,G19,0)</f>
        <v>0</v>
      </c>
      <c r="CZ19" s="115">
        <v>0</v>
      </c>
    </row>
    <row r="20" spans="1:104" ht="12.75">
      <c r="A20" s="144">
        <v>11</v>
      </c>
      <c r="B20" s="145" t="s">
        <v>101</v>
      </c>
      <c r="C20" s="146" t="s">
        <v>102</v>
      </c>
      <c r="D20" s="147" t="s">
        <v>103</v>
      </c>
      <c r="E20" s="148">
        <v>1</v>
      </c>
      <c r="F20" s="148"/>
      <c r="G20" s="149">
        <f t="shared" si="6"/>
        <v>0</v>
      </c>
      <c r="O20" s="143">
        <v>2</v>
      </c>
      <c r="AA20" s="115">
        <v>12</v>
      </c>
      <c r="AB20" s="115">
        <v>7</v>
      </c>
      <c r="AC20" s="115">
        <v>15</v>
      </c>
      <c r="AZ20" s="115">
        <v>2</v>
      </c>
      <c r="BA20" s="115">
        <f>IF(AZ20=1,G20,0)</f>
        <v>0</v>
      </c>
      <c r="BB20" s="115">
        <f>IF(AZ20=2,G20,0)</f>
        <v>0</v>
      </c>
      <c r="BC20" s="115">
        <f>IF(AZ20=3,G20,0)</f>
        <v>0</v>
      </c>
      <c r="BD20" s="115">
        <f>IF(AZ20=4,G20,0)</f>
        <v>0</v>
      </c>
      <c r="BE20" s="115">
        <f>IF(AZ20=5,G20,0)</f>
        <v>0</v>
      </c>
      <c r="CZ20" s="115">
        <v>0</v>
      </c>
    </row>
    <row r="21" spans="1:104" ht="12.75">
      <c r="A21" s="144">
        <v>12</v>
      </c>
      <c r="B21" s="145" t="s">
        <v>104</v>
      </c>
      <c r="C21" s="146" t="s">
        <v>105</v>
      </c>
      <c r="D21" s="147" t="s">
        <v>98</v>
      </c>
      <c r="E21" s="148">
        <v>1</v>
      </c>
      <c r="F21" s="148"/>
      <c r="G21" s="149">
        <f t="shared" si="6"/>
        <v>0</v>
      </c>
      <c r="O21" s="143">
        <v>2</v>
      </c>
      <c r="AA21" s="115">
        <v>12</v>
      </c>
      <c r="AB21" s="115">
        <v>7</v>
      </c>
      <c r="AC21" s="115">
        <v>16</v>
      </c>
      <c r="AZ21" s="115">
        <v>2</v>
      </c>
      <c r="BA21" s="115">
        <f>IF(AZ21=1,G21,0)</f>
        <v>0</v>
      </c>
      <c r="BB21" s="115">
        <f>IF(AZ21=2,G21,0)</f>
        <v>0</v>
      </c>
      <c r="BC21" s="115">
        <f>IF(AZ21=3,G21,0)</f>
        <v>0</v>
      </c>
      <c r="BD21" s="115">
        <f>IF(AZ21=4,G21,0)</f>
        <v>0</v>
      </c>
      <c r="BE21" s="115">
        <f>IF(AZ21=5,G21,0)</f>
        <v>0</v>
      </c>
      <c r="CZ21" s="115">
        <v>0</v>
      </c>
    </row>
    <row r="22" spans="1:15" ht="22.5">
      <c r="A22" s="144">
        <v>13</v>
      </c>
      <c r="B22" s="145" t="s">
        <v>106</v>
      </c>
      <c r="C22" s="146" t="s">
        <v>107</v>
      </c>
      <c r="D22" s="147" t="s">
        <v>98</v>
      </c>
      <c r="E22" s="148">
        <v>4</v>
      </c>
      <c r="F22" s="148"/>
      <c r="G22" s="149">
        <f t="shared" si="6"/>
        <v>0</v>
      </c>
      <c r="O22" s="143"/>
    </row>
    <row r="23" spans="1:15" ht="12.75">
      <c r="A23" s="144">
        <v>14</v>
      </c>
      <c r="B23" s="145" t="s">
        <v>108</v>
      </c>
      <c r="C23" s="146" t="s">
        <v>109</v>
      </c>
      <c r="D23" s="147" t="s">
        <v>98</v>
      </c>
      <c r="E23" s="148">
        <v>4</v>
      </c>
      <c r="F23" s="148"/>
      <c r="G23" s="149">
        <f t="shared" si="6"/>
        <v>0</v>
      </c>
      <c r="O23" s="143"/>
    </row>
    <row r="24" spans="1:15" ht="12.75">
      <c r="A24" s="144">
        <v>15</v>
      </c>
      <c r="B24" s="145" t="s">
        <v>110</v>
      </c>
      <c r="C24" s="146" t="s">
        <v>111</v>
      </c>
      <c r="D24" s="147" t="s">
        <v>98</v>
      </c>
      <c r="E24" s="148">
        <v>1</v>
      </c>
      <c r="F24" s="148"/>
      <c r="G24" s="149">
        <f t="shared" si="6"/>
        <v>0</v>
      </c>
      <c r="O24" s="143"/>
    </row>
    <row r="25" spans="1:15" ht="12.75">
      <c r="A25" s="144">
        <v>16</v>
      </c>
      <c r="B25" s="145" t="s">
        <v>112</v>
      </c>
      <c r="C25" s="146" t="s">
        <v>113</v>
      </c>
      <c r="D25" s="147" t="s">
        <v>98</v>
      </c>
      <c r="E25" s="148">
        <v>1</v>
      </c>
      <c r="F25" s="148"/>
      <c r="G25" s="149">
        <f t="shared" si="6"/>
        <v>0</v>
      </c>
      <c r="O25" s="143"/>
    </row>
    <row r="26" spans="1:15" ht="22.5">
      <c r="A26" s="144">
        <v>17</v>
      </c>
      <c r="B26" s="145" t="s">
        <v>114</v>
      </c>
      <c r="C26" s="146" t="s">
        <v>115</v>
      </c>
      <c r="D26" s="147" t="s">
        <v>75</v>
      </c>
      <c r="E26" s="148">
        <v>8</v>
      </c>
      <c r="F26" s="148"/>
      <c r="G26" s="149">
        <f t="shared" si="6"/>
        <v>0</v>
      </c>
      <c r="O26" s="143"/>
    </row>
    <row r="27" spans="1:15" ht="16.5" customHeight="1">
      <c r="A27" s="144">
        <v>18</v>
      </c>
      <c r="B27" s="145" t="s">
        <v>116</v>
      </c>
      <c r="C27" s="146" t="s">
        <v>117</v>
      </c>
      <c r="D27" s="147" t="s">
        <v>95</v>
      </c>
      <c r="E27" s="148">
        <v>1</v>
      </c>
      <c r="F27" s="148"/>
      <c r="G27" s="149">
        <f t="shared" si="6"/>
        <v>0</v>
      </c>
      <c r="O27" s="143"/>
    </row>
    <row r="28" spans="1:15" ht="12.75">
      <c r="A28" s="144">
        <v>19</v>
      </c>
      <c r="B28" s="145" t="s">
        <v>118</v>
      </c>
      <c r="C28" s="146" t="s">
        <v>119</v>
      </c>
      <c r="D28" s="147" t="s">
        <v>75</v>
      </c>
      <c r="E28" s="148">
        <v>12</v>
      </c>
      <c r="F28" s="148"/>
      <c r="G28" s="149">
        <f t="shared" si="6"/>
        <v>0</v>
      </c>
      <c r="O28" s="143"/>
    </row>
    <row r="29" spans="1:15" ht="22.5">
      <c r="A29" s="144">
        <v>20</v>
      </c>
      <c r="B29" s="145" t="s">
        <v>120</v>
      </c>
      <c r="C29" s="146" t="s">
        <v>121</v>
      </c>
      <c r="D29" s="147" t="s">
        <v>98</v>
      </c>
      <c r="E29" s="148">
        <v>1</v>
      </c>
      <c r="F29" s="148"/>
      <c r="G29" s="149">
        <f t="shared" si="6"/>
        <v>0</v>
      </c>
      <c r="O29" s="143"/>
    </row>
    <row r="30" spans="1:57" ht="12.75">
      <c r="A30" s="150"/>
      <c r="B30" s="151" t="s">
        <v>87</v>
      </c>
      <c r="C30" s="152" t="str">
        <f>CONCATENATE(B15," ",C15)</f>
        <v>731 Kotelny</v>
      </c>
      <c r="D30" s="150"/>
      <c r="E30" s="153"/>
      <c r="F30" s="153"/>
      <c r="G30" s="154">
        <f>SUM(G16:G29)</f>
        <v>0</v>
      </c>
      <c r="O30" s="143">
        <v>4</v>
      </c>
      <c r="BA30" s="155">
        <f>SUM(BA15:BA21)</f>
        <v>0</v>
      </c>
      <c r="BB30" s="155">
        <f>SUM(BB15:BB21)</f>
        <v>0</v>
      </c>
      <c r="BC30" s="155">
        <f>SUM(BC15:BC21)</f>
        <v>0</v>
      </c>
      <c r="BD30" s="155">
        <f>SUM(BD15:BD21)</f>
        <v>0</v>
      </c>
      <c r="BE30" s="155">
        <f>SUM(BE15:BE21)</f>
        <v>0</v>
      </c>
    </row>
    <row r="31" spans="1:15" ht="12.75">
      <c r="A31" s="136" t="s">
        <v>70</v>
      </c>
      <c r="B31" s="137" t="s">
        <v>122</v>
      </c>
      <c r="C31" s="138" t="s">
        <v>123</v>
      </c>
      <c r="D31" s="139"/>
      <c r="E31" s="140"/>
      <c r="F31" s="140"/>
      <c r="G31" s="141"/>
      <c r="H31" s="142"/>
      <c r="I31" s="142"/>
      <c r="O31" s="143">
        <v>1</v>
      </c>
    </row>
    <row r="32" spans="1:104" ht="12.75">
      <c r="A32" s="144">
        <v>21</v>
      </c>
      <c r="B32" s="145" t="s">
        <v>124</v>
      </c>
      <c r="C32" s="146" t="s">
        <v>125</v>
      </c>
      <c r="D32" s="147" t="s">
        <v>98</v>
      </c>
      <c r="E32" s="148">
        <v>1</v>
      </c>
      <c r="F32" s="148"/>
      <c r="G32" s="149">
        <f aca="true" t="shared" si="7" ref="G32:G46">E32*F32</f>
        <v>0</v>
      </c>
      <c r="O32" s="143">
        <v>2</v>
      </c>
      <c r="AA32" s="115">
        <v>12</v>
      </c>
      <c r="AB32" s="115">
        <v>7</v>
      </c>
      <c r="AC32" s="115">
        <v>19</v>
      </c>
      <c r="AZ32" s="115">
        <v>2</v>
      </c>
      <c r="BA32" s="115">
        <f aca="true" t="shared" si="8" ref="BA32:BA46">IF(AZ32=1,G32,0)</f>
        <v>0</v>
      </c>
      <c r="BB32" s="115">
        <f aca="true" t="shared" si="9" ref="BB32:BB46">IF(AZ32=2,G32,0)</f>
        <v>0</v>
      </c>
      <c r="BC32" s="115">
        <f aca="true" t="shared" si="10" ref="BC32:BC46">IF(AZ32=3,G32,0)</f>
        <v>0</v>
      </c>
      <c r="BD32" s="115">
        <f aca="true" t="shared" si="11" ref="BD32:BD46">IF(AZ32=4,G32,0)</f>
        <v>0</v>
      </c>
      <c r="BE32" s="115">
        <f aca="true" t="shared" si="12" ref="BE32:BE46">IF(AZ32=5,G32,0)</f>
        <v>0</v>
      </c>
      <c r="CZ32" s="115">
        <v>0</v>
      </c>
    </row>
    <row r="33" spans="1:104" ht="12.75">
      <c r="A33" s="144">
        <v>22</v>
      </c>
      <c r="B33" s="145" t="s">
        <v>126</v>
      </c>
      <c r="C33" s="146" t="s">
        <v>127</v>
      </c>
      <c r="D33" s="147" t="s">
        <v>98</v>
      </c>
      <c r="E33" s="148">
        <v>1</v>
      </c>
      <c r="F33" s="148"/>
      <c r="G33" s="149">
        <f t="shared" si="7"/>
        <v>0</v>
      </c>
      <c r="O33" s="143">
        <v>2</v>
      </c>
      <c r="AA33" s="115">
        <v>12</v>
      </c>
      <c r="AB33" s="115">
        <v>7</v>
      </c>
      <c r="AC33" s="115">
        <v>20</v>
      </c>
      <c r="AZ33" s="115">
        <v>2</v>
      </c>
      <c r="BA33" s="115">
        <f t="shared" si="8"/>
        <v>0</v>
      </c>
      <c r="BB33" s="115">
        <f t="shared" si="9"/>
        <v>0</v>
      </c>
      <c r="BC33" s="115">
        <f t="shared" si="10"/>
        <v>0</v>
      </c>
      <c r="BD33" s="115">
        <f t="shared" si="11"/>
        <v>0</v>
      </c>
      <c r="BE33" s="115">
        <f t="shared" si="12"/>
        <v>0</v>
      </c>
      <c r="CZ33" s="115">
        <v>0</v>
      </c>
    </row>
    <row r="34" spans="1:104" ht="12.75">
      <c r="A34" s="144">
        <v>23</v>
      </c>
      <c r="B34" s="145" t="s">
        <v>128</v>
      </c>
      <c r="C34" s="146" t="s">
        <v>129</v>
      </c>
      <c r="D34" s="147" t="s">
        <v>98</v>
      </c>
      <c r="E34" s="148">
        <v>2</v>
      </c>
      <c r="F34" s="148"/>
      <c r="G34" s="149">
        <f t="shared" si="7"/>
        <v>0</v>
      </c>
      <c r="O34" s="143">
        <v>2</v>
      </c>
      <c r="AA34" s="115">
        <v>12</v>
      </c>
      <c r="AB34" s="115">
        <v>7</v>
      </c>
      <c r="AC34" s="115">
        <v>22</v>
      </c>
      <c r="AZ34" s="115">
        <v>2</v>
      </c>
      <c r="BA34" s="115">
        <f t="shared" si="8"/>
        <v>0</v>
      </c>
      <c r="BB34" s="115">
        <f t="shared" si="9"/>
        <v>0</v>
      </c>
      <c r="BC34" s="115">
        <f t="shared" si="10"/>
        <v>0</v>
      </c>
      <c r="BD34" s="115">
        <f t="shared" si="11"/>
        <v>0</v>
      </c>
      <c r="BE34" s="115">
        <f t="shared" si="12"/>
        <v>0</v>
      </c>
      <c r="CZ34" s="115">
        <v>0</v>
      </c>
    </row>
    <row r="35" spans="1:104" ht="12.75">
      <c r="A35" s="144">
        <v>24</v>
      </c>
      <c r="B35" s="145" t="s">
        <v>130</v>
      </c>
      <c r="C35" s="146" t="s">
        <v>131</v>
      </c>
      <c r="D35" s="147" t="s">
        <v>98</v>
      </c>
      <c r="E35" s="148">
        <v>2</v>
      </c>
      <c r="F35" s="148"/>
      <c r="G35" s="149">
        <f t="shared" si="7"/>
        <v>0</v>
      </c>
      <c r="O35" s="143">
        <v>2</v>
      </c>
      <c r="AA35" s="115">
        <v>12</v>
      </c>
      <c r="AB35" s="115">
        <v>7</v>
      </c>
      <c r="AC35" s="115">
        <v>23</v>
      </c>
      <c r="AZ35" s="115">
        <v>2</v>
      </c>
      <c r="BA35" s="115">
        <f t="shared" si="8"/>
        <v>0</v>
      </c>
      <c r="BB35" s="115">
        <f t="shared" si="9"/>
        <v>0</v>
      </c>
      <c r="BC35" s="115">
        <f t="shared" si="10"/>
        <v>0</v>
      </c>
      <c r="BD35" s="115">
        <f t="shared" si="11"/>
        <v>0</v>
      </c>
      <c r="BE35" s="115">
        <f t="shared" si="12"/>
        <v>0</v>
      </c>
      <c r="CZ35" s="115">
        <v>0</v>
      </c>
    </row>
    <row r="36" spans="1:104" ht="12.75">
      <c r="A36" s="144">
        <v>25</v>
      </c>
      <c r="B36" s="145" t="s">
        <v>130</v>
      </c>
      <c r="C36" s="146" t="s">
        <v>132</v>
      </c>
      <c r="D36" s="147" t="s">
        <v>98</v>
      </c>
      <c r="E36" s="148">
        <v>4</v>
      </c>
      <c r="F36" s="148"/>
      <c r="G36" s="149">
        <f t="shared" si="7"/>
        <v>0</v>
      </c>
      <c r="O36" s="143">
        <v>2</v>
      </c>
      <c r="AA36" s="115">
        <v>12</v>
      </c>
      <c r="AB36" s="115">
        <v>7</v>
      </c>
      <c r="AC36" s="115">
        <v>23</v>
      </c>
      <c r="AZ36" s="115">
        <v>2</v>
      </c>
      <c r="BA36" s="115">
        <f t="shared" si="8"/>
        <v>0</v>
      </c>
      <c r="BB36" s="115">
        <f t="shared" si="9"/>
        <v>0</v>
      </c>
      <c r="BC36" s="115">
        <f t="shared" si="10"/>
        <v>0</v>
      </c>
      <c r="BD36" s="115">
        <f t="shared" si="11"/>
        <v>0</v>
      </c>
      <c r="BE36" s="115">
        <f t="shared" si="12"/>
        <v>0</v>
      </c>
      <c r="CZ36" s="115">
        <v>0</v>
      </c>
    </row>
    <row r="37" spans="1:104" ht="12.75">
      <c r="A37" s="144">
        <v>26</v>
      </c>
      <c r="B37" s="145" t="s">
        <v>130</v>
      </c>
      <c r="C37" s="146" t="s">
        <v>133</v>
      </c>
      <c r="D37" s="147" t="s">
        <v>98</v>
      </c>
      <c r="E37" s="148">
        <v>4</v>
      </c>
      <c r="F37" s="148"/>
      <c r="G37" s="149">
        <f t="shared" si="7"/>
        <v>0</v>
      </c>
      <c r="O37" s="143">
        <v>2</v>
      </c>
      <c r="AA37" s="115">
        <v>12</v>
      </c>
      <c r="AB37" s="115">
        <v>7</v>
      </c>
      <c r="AC37" s="115">
        <v>23</v>
      </c>
      <c r="AZ37" s="115">
        <v>2</v>
      </c>
      <c r="BA37" s="115">
        <f t="shared" si="8"/>
        <v>0</v>
      </c>
      <c r="BB37" s="115">
        <f t="shared" si="9"/>
        <v>0</v>
      </c>
      <c r="BC37" s="115">
        <f t="shared" si="10"/>
        <v>0</v>
      </c>
      <c r="BD37" s="115">
        <f t="shared" si="11"/>
        <v>0</v>
      </c>
      <c r="BE37" s="115">
        <f t="shared" si="12"/>
        <v>0</v>
      </c>
      <c r="CZ37" s="115">
        <v>0</v>
      </c>
    </row>
    <row r="38" spans="1:104" ht="22.5">
      <c r="A38" s="144">
        <v>27</v>
      </c>
      <c r="B38" s="145" t="s">
        <v>134</v>
      </c>
      <c r="C38" s="146" t="s">
        <v>135</v>
      </c>
      <c r="D38" s="147" t="s">
        <v>98</v>
      </c>
      <c r="E38" s="148">
        <v>1</v>
      </c>
      <c r="F38" s="148"/>
      <c r="G38" s="149">
        <f t="shared" si="7"/>
        <v>0</v>
      </c>
      <c r="O38" s="143">
        <v>2</v>
      </c>
      <c r="AA38" s="115">
        <v>12</v>
      </c>
      <c r="AB38" s="115">
        <v>7</v>
      </c>
      <c r="AC38" s="115">
        <v>24</v>
      </c>
      <c r="AZ38" s="115">
        <v>2</v>
      </c>
      <c r="BA38" s="115">
        <f t="shared" si="8"/>
        <v>0</v>
      </c>
      <c r="BB38" s="115">
        <f t="shared" si="9"/>
        <v>0</v>
      </c>
      <c r="BC38" s="115">
        <f t="shared" si="10"/>
        <v>0</v>
      </c>
      <c r="BD38" s="115">
        <f t="shared" si="11"/>
        <v>0</v>
      </c>
      <c r="BE38" s="115">
        <f t="shared" si="12"/>
        <v>0</v>
      </c>
      <c r="CZ38" s="115">
        <v>0</v>
      </c>
    </row>
    <row r="39" spans="1:104" ht="22.5">
      <c r="A39" s="144">
        <v>28</v>
      </c>
      <c r="B39" s="145" t="s">
        <v>136</v>
      </c>
      <c r="C39" s="146" t="s">
        <v>137</v>
      </c>
      <c r="D39" s="147" t="s">
        <v>98</v>
      </c>
      <c r="E39" s="148">
        <v>1</v>
      </c>
      <c r="F39" s="148"/>
      <c r="G39" s="149">
        <f t="shared" si="7"/>
        <v>0</v>
      </c>
      <c r="O39" s="143">
        <v>2</v>
      </c>
      <c r="AA39" s="115">
        <v>12</v>
      </c>
      <c r="AB39" s="115">
        <v>7</v>
      </c>
      <c r="AC39" s="115">
        <v>25</v>
      </c>
      <c r="AZ39" s="115">
        <v>2</v>
      </c>
      <c r="BA39" s="115">
        <f t="shared" si="8"/>
        <v>0</v>
      </c>
      <c r="BB39" s="115">
        <f t="shared" si="9"/>
        <v>0</v>
      </c>
      <c r="BC39" s="115">
        <f t="shared" si="10"/>
        <v>0</v>
      </c>
      <c r="BD39" s="115">
        <f t="shared" si="11"/>
        <v>0</v>
      </c>
      <c r="BE39" s="115">
        <f t="shared" si="12"/>
        <v>0</v>
      </c>
      <c r="CZ39" s="115">
        <v>0</v>
      </c>
    </row>
    <row r="40" spans="1:104" ht="22.5">
      <c r="A40" s="144">
        <v>29</v>
      </c>
      <c r="B40" s="145" t="s">
        <v>138</v>
      </c>
      <c r="C40" s="146" t="s">
        <v>139</v>
      </c>
      <c r="D40" s="147" t="s">
        <v>98</v>
      </c>
      <c r="E40" s="148">
        <v>1</v>
      </c>
      <c r="F40" s="148"/>
      <c r="G40" s="149">
        <f t="shared" si="7"/>
        <v>0</v>
      </c>
      <c r="O40" s="143">
        <v>2</v>
      </c>
      <c r="AA40" s="115">
        <v>12</v>
      </c>
      <c r="AB40" s="115">
        <v>7</v>
      </c>
      <c r="AC40" s="115">
        <v>26</v>
      </c>
      <c r="AZ40" s="115">
        <v>2</v>
      </c>
      <c r="BA40" s="115">
        <f t="shared" si="8"/>
        <v>0</v>
      </c>
      <c r="BB40" s="115">
        <f t="shared" si="9"/>
        <v>0</v>
      </c>
      <c r="BC40" s="115">
        <f t="shared" si="10"/>
        <v>0</v>
      </c>
      <c r="BD40" s="115">
        <f t="shared" si="11"/>
        <v>0</v>
      </c>
      <c r="BE40" s="115">
        <f t="shared" si="12"/>
        <v>0</v>
      </c>
      <c r="CZ40" s="115">
        <v>0</v>
      </c>
    </row>
    <row r="41" spans="1:104" ht="22.5">
      <c r="A41" s="144">
        <v>30</v>
      </c>
      <c r="B41" s="145" t="s">
        <v>138</v>
      </c>
      <c r="C41" s="146" t="s">
        <v>140</v>
      </c>
      <c r="D41" s="147" t="s">
        <v>98</v>
      </c>
      <c r="E41" s="148">
        <v>2</v>
      </c>
      <c r="F41" s="148"/>
      <c r="G41" s="149">
        <f t="shared" si="7"/>
        <v>0</v>
      </c>
      <c r="O41" s="143">
        <v>2</v>
      </c>
      <c r="AA41" s="115">
        <v>12</v>
      </c>
      <c r="AB41" s="115">
        <v>7</v>
      </c>
      <c r="AC41" s="115">
        <v>26</v>
      </c>
      <c r="AZ41" s="115">
        <v>2</v>
      </c>
      <c r="BA41" s="115">
        <f t="shared" si="8"/>
        <v>0</v>
      </c>
      <c r="BB41" s="115">
        <f t="shared" si="9"/>
        <v>0</v>
      </c>
      <c r="BC41" s="115">
        <f t="shared" si="10"/>
        <v>0</v>
      </c>
      <c r="BD41" s="115">
        <f t="shared" si="11"/>
        <v>0</v>
      </c>
      <c r="BE41" s="115">
        <f t="shared" si="12"/>
        <v>0</v>
      </c>
      <c r="CZ41" s="115">
        <v>0</v>
      </c>
    </row>
    <row r="42" spans="1:104" ht="12.75">
      <c r="A42" s="144">
        <v>31</v>
      </c>
      <c r="B42" s="145" t="s">
        <v>138</v>
      </c>
      <c r="C42" s="146" t="s">
        <v>141</v>
      </c>
      <c r="D42" s="147" t="s">
        <v>98</v>
      </c>
      <c r="E42" s="148">
        <v>1</v>
      </c>
      <c r="F42" s="148"/>
      <c r="G42" s="149">
        <f t="shared" si="7"/>
        <v>0</v>
      </c>
      <c r="O42" s="143">
        <v>2</v>
      </c>
      <c r="AA42" s="115">
        <v>12</v>
      </c>
      <c r="AB42" s="115">
        <v>7</v>
      </c>
      <c r="AC42" s="115">
        <v>26</v>
      </c>
      <c r="AZ42" s="115">
        <v>2</v>
      </c>
      <c r="BA42" s="115">
        <f t="shared" si="8"/>
        <v>0</v>
      </c>
      <c r="BB42" s="115">
        <f t="shared" si="9"/>
        <v>0</v>
      </c>
      <c r="BC42" s="115">
        <f t="shared" si="10"/>
        <v>0</v>
      </c>
      <c r="BD42" s="115">
        <f t="shared" si="11"/>
        <v>0</v>
      </c>
      <c r="BE42" s="115">
        <f t="shared" si="12"/>
        <v>0</v>
      </c>
      <c r="CZ42" s="115">
        <v>0</v>
      </c>
    </row>
    <row r="43" spans="1:104" ht="12.75">
      <c r="A43" s="144">
        <v>32</v>
      </c>
      <c r="B43" s="145" t="s">
        <v>142</v>
      </c>
      <c r="C43" s="146" t="s">
        <v>143</v>
      </c>
      <c r="D43" s="147" t="s">
        <v>92</v>
      </c>
      <c r="E43" s="148">
        <v>1</v>
      </c>
      <c r="F43" s="148"/>
      <c r="G43" s="149">
        <f t="shared" si="7"/>
        <v>0</v>
      </c>
      <c r="O43" s="143">
        <v>2</v>
      </c>
      <c r="AA43" s="115">
        <v>12</v>
      </c>
      <c r="AB43" s="115">
        <v>7</v>
      </c>
      <c r="AC43" s="115">
        <v>27</v>
      </c>
      <c r="AZ43" s="115">
        <v>2</v>
      </c>
      <c r="BA43" s="115">
        <f t="shared" si="8"/>
        <v>0</v>
      </c>
      <c r="BB43" s="115">
        <f t="shared" si="9"/>
        <v>0</v>
      </c>
      <c r="BC43" s="115">
        <f t="shared" si="10"/>
        <v>0</v>
      </c>
      <c r="BD43" s="115">
        <f t="shared" si="11"/>
        <v>0</v>
      </c>
      <c r="BE43" s="115">
        <f t="shared" si="12"/>
        <v>0</v>
      </c>
      <c r="CZ43" s="115">
        <v>0</v>
      </c>
    </row>
    <row r="44" spans="1:104" ht="12.75">
      <c r="A44" s="144">
        <v>33</v>
      </c>
      <c r="B44" s="145" t="s">
        <v>142</v>
      </c>
      <c r="C44" s="146" t="s">
        <v>144</v>
      </c>
      <c r="D44" s="147" t="s">
        <v>92</v>
      </c>
      <c r="E44" s="148">
        <v>1</v>
      </c>
      <c r="F44" s="148"/>
      <c r="G44" s="149">
        <f t="shared" si="7"/>
        <v>0</v>
      </c>
      <c r="O44" s="143">
        <v>2</v>
      </c>
      <c r="AA44" s="115">
        <v>12</v>
      </c>
      <c r="AB44" s="115">
        <v>7</v>
      </c>
      <c r="AC44" s="115">
        <v>27</v>
      </c>
      <c r="AZ44" s="115">
        <v>2</v>
      </c>
      <c r="BA44" s="115">
        <f t="shared" si="8"/>
        <v>0</v>
      </c>
      <c r="BB44" s="115">
        <f t="shared" si="9"/>
        <v>0</v>
      </c>
      <c r="BC44" s="115">
        <f t="shared" si="10"/>
        <v>0</v>
      </c>
      <c r="BD44" s="115">
        <f t="shared" si="11"/>
        <v>0</v>
      </c>
      <c r="BE44" s="115">
        <f t="shared" si="12"/>
        <v>0</v>
      </c>
      <c r="CZ44" s="115">
        <v>0</v>
      </c>
    </row>
    <row r="45" spans="1:104" ht="12.75">
      <c r="A45" s="144">
        <v>34</v>
      </c>
      <c r="B45" s="145" t="s">
        <v>142</v>
      </c>
      <c r="C45" s="146" t="s">
        <v>145</v>
      </c>
      <c r="D45" s="147" t="s">
        <v>92</v>
      </c>
      <c r="E45" s="148">
        <v>2</v>
      </c>
      <c r="F45" s="148"/>
      <c r="G45" s="149">
        <f t="shared" si="7"/>
        <v>0</v>
      </c>
      <c r="O45" s="143">
        <v>2</v>
      </c>
      <c r="AA45" s="115">
        <v>12</v>
      </c>
      <c r="AB45" s="115">
        <v>7</v>
      </c>
      <c r="AC45" s="115">
        <v>27</v>
      </c>
      <c r="AZ45" s="115">
        <v>2</v>
      </c>
      <c r="BA45" s="115">
        <f t="shared" si="8"/>
        <v>0</v>
      </c>
      <c r="BB45" s="115">
        <f t="shared" si="9"/>
        <v>0</v>
      </c>
      <c r="BC45" s="115">
        <f t="shared" si="10"/>
        <v>0</v>
      </c>
      <c r="BD45" s="115">
        <f t="shared" si="11"/>
        <v>0</v>
      </c>
      <c r="BE45" s="115">
        <f t="shared" si="12"/>
        <v>0</v>
      </c>
      <c r="CZ45" s="115">
        <v>0</v>
      </c>
    </row>
    <row r="46" spans="1:104" ht="12.75">
      <c r="A46" s="144">
        <v>35</v>
      </c>
      <c r="B46" s="145" t="s">
        <v>142</v>
      </c>
      <c r="C46" s="146" t="s">
        <v>146</v>
      </c>
      <c r="D46" s="147" t="s">
        <v>92</v>
      </c>
      <c r="E46" s="148">
        <v>1</v>
      </c>
      <c r="F46" s="148"/>
      <c r="G46" s="149">
        <f t="shared" si="7"/>
        <v>0</v>
      </c>
      <c r="O46" s="143">
        <v>2</v>
      </c>
      <c r="AA46" s="115">
        <v>12</v>
      </c>
      <c r="AB46" s="115">
        <v>7</v>
      </c>
      <c r="AC46" s="115">
        <v>27</v>
      </c>
      <c r="AZ46" s="115">
        <v>2</v>
      </c>
      <c r="BA46" s="115">
        <f t="shared" si="8"/>
        <v>0</v>
      </c>
      <c r="BB46" s="115">
        <f t="shared" si="9"/>
        <v>0</v>
      </c>
      <c r="BC46" s="115">
        <f t="shared" si="10"/>
        <v>0</v>
      </c>
      <c r="BD46" s="115">
        <f t="shared" si="11"/>
        <v>0</v>
      </c>
      <c r="BE46" s="115">
        <f t="shared" si="12"/>
        <v>0</v>
      </c>
      <c r="CZ46" s="115">
        <v>0</v>
      </c>
    </row>
    <row r="47" spans="1:57" ht="12.75">
      <c r="A47" s="150"/>
      <c r="B47" s="151" t="s">
        <v>87</v>
      </c>
      <c r="C47" s="152" t="str">
        <f>CONCATENATE(B31," ",C31)</f>
        <v>732 Strojovny</v>
      </c>
      <c r="D47" s="150"/>
      <c r="E47" s="153"/>
      <c r="F47" s="153"/>
      <c r="G47" s="154">
        <f>SUM(G31:G46)</f>
        <v>0</v>
      </c>
      <c r="O47" s="143">
        <v>4</v>
      </c>
      <c r="BA47" s="155">
        <f>SUM(BA31:BA46)</f>
        <v>0</v>
      </c>
      <c r="BB47" s="155">
        <f>SUM(BB31:BB46)</f>
        <v>0</v>
      </c>
      <c r="BC47" s="155">
        <f>SUM(BC31:BC46)</f>
        <v>0</v>
      </c>
      <c r="BD47" s="155">
        <f>SUM(BD31:BD46)</f>
        <v>0</v>
      </c>
      <c r="BE47" s="155">
        <f>SUM(BE31:BE46)</f>
        <v>0</v>
      </c>
    </row>
    <row r="48" spans="1:15" ht="12.75">
      <c r="A48" s="136" t="s">
        <v>70</v>
      </c>
      <c r="B48" s="137" t="s">
        <v>147</v>
      </c>
      <c r="C48" s="138" t="s">
        <v>148</v>
      </c>
      <c r="D48" s="139"/>
      <c r="E48" s="140"/>
      <c r="F48" s="140"/>
      <c r="G48" s="141"/>
      <c r="H48" s="142"/>
      <c r="I48" s="142"/>
      <c r="O48" s="143">
        <v>1</v>
      </c>
    </row>
    <row r="49" spans="1:104" ht="12.75">
      <c r="A49" s="144">
        <v>36</v>
      </c>
      <c r="B49" s="145" t="s">
        <v>149</v>
      </c>
      <c r="C49" s="146" t="s">
        <v>150</v>
      </c>
      <c r="D49" s="147" t="s">
        <v>75</v>
      </c>
      <c r="E49" s="148">
        <v>20</v>
      </c>
      <c r="F49" s="148"/>
      <c r="G49" s="149">
        <f aca="true" t="shared" si="13" ref="G49:G55">E49*F49</f>
        <v>0</v>
      </c>
      <c r="O49" s="143">
        <v>2</v>
      </c>
      <c r="AA49" s="115">
        <v>12</v>
      </c>
      <c r="AB49" s="115">
        <v>7</v>
      </c>
      <c r="AC49" s="115">
        <v>33</v>
      </c>
      <c r="AZ49" s="115">
        <v>2</v>
      </c>
      <c r="BA49" s="115">
        <f>IF(AZ49=1,G49,0)</f>
        <v>0</v>
      </c>
      <c r="BB49" s="115">
        <f>IF(AZ49=2,G49,0)</f>
        <v>0</v>
      </c>
      <c r="BC49" s="115">
        <f>IF(AZ49=3,G49,0)</f>
        <v>0</v>
      </c>
      <c r="BD49" s="115">
        <f>IF(AZ49=4,G49,0)</f>
        <v>0</v>
      </c>
      <c r="BE49" s="115">
        <f>IF(AZ49=5,G49,0)</f>
        <v>0</v>
      </c>
      <c r="CZ49" s="115">
        <v>0</v>
      </c>
    </row>
    <row r="50" spans="1:104" ht="12.75">
      <c r="A50" s="144">
        <v>37</v>
      </c>
      <c r="B50" s="145" t="s">
        <v>151</v>
      </c>
      <c r="C50" s="146" t="s">
        <v>152</v>
      </c>
      <c r="D50" s="147" t="s">
        <v>75</v>
      </c>
      <c r="E50" s="148">
        <v>10</v>
      </c>
      <c r="F50" s="148"/>
      <c r="G50" s="149">
        <f t="shared" si="13"/>
        <v>0</v>
      </c>
      <c r="O50" s="143">
        <v>2</v>
      </c>
      <c r="AA50" s="115">
        <v>12</v>
      </c>
      <c r="AB50" s="115">
        <v>7</v>
      </c>
      <c r="AC50" s="115">
        <v>34</v>
      </c>
      <c r="AZ50" s="115">
        <v>2</v>
      </c>
      <c r="BA50" s="115">
        <f>IF(AZ50=1,G50,0)</f>
        <v>0</v>
      </c>
      <c r="BB50" s="115">
        <f>IF(AZ50=2,G50,0)</f>
        <v>0</v>
      </c>
      <c r="BC50" s="115">
        <f>IF(AZ50=3,G50,0)</f>
        <v>0</v>
      </c>
      <c r="BD50" s="115">
        <f>IF(AZ50=4,G50,0)</f>
        <v>0</v>
      </c>
      <c r="BE50" s="115">
        <f>IF(AZ50=5,G50,0)</f>
        <v>0</v>
      </c>
      <c r="CZ50" s="115">
        <v>0</v>
      </c>
    </row>
    <row r="51" spans="1:104" ht="12.75">
      <c r="A51" s="144">
        <v>38</v>
      </c>
      <c r="B51" s="145" t="s">
        <v>153</v>
      </c>
      <c r="C51" s="146" t="s">
        <v>154</v>
      </c>
      <c r="D51" s="147" t="s">
        <v>75</v>
      </c>
      <c r="E51" s="148">
        <v>20</v>
      </c>
      <c r="F51" s="148"/>
      <c r="G51" s="149">
        <f t="shared" si="13"/>
        <v>0</v>
      </c>
      <c r="O51" s="143">
        <v>2</v>
      </c>
      <c r="AA51" s="115">
        <v>12</v>
      </c>
      <c r="AB51" s="115">
        <v>7</v>
      </c>
      <c r="AC51" s="115">
        <v>35</v>
      </c>
      <c r="AZ51" s="115">
        <v>2</v>
      </c>
      <c r="BA51" s="115">
        <f>IF(AZ51=1,G51,0)</f>
        <v>0</v>
      </c>
      <c r="BB51" s="115">
        <f>IF(AZ51=2,G51,0)</f>
        <v>0</v>
      </c>
      <c r="BC51" s="115">
        <f>IF(AZ51=3,G51,0)</f>
        <v>0</v>
      </c>
      <c r="BD51" s="115">
        <f>IF(AZ51=4,G51,0)</f>
        <v>0</v>
      </c>
      <c r="BE51" s="115">
        <f>IF(AZ51=5,G51,0)</f>
        <v>0</v>
      </c>
      <c r="CZ51" s="115">
        <v>0</v>
      </c>
    </row>
    <row r="52" spans="1:104" ht="12.75">
      <c r="A52" s="144">
        <v>39</v>
      </c>
      <c r="B52" s="145" t="s">
        <v>155</v>
      </c>
      <c r="C52" s="146" t="s">
        <v>156</v>
      </c>
      <c r="D52" s="147" t="s">
        <v>75</v>
      </c>
      <c r="E52" s="148">
        <v>40</v>
      </c>
      <c r="F52" s="148"/>
      <c r="G52" s="149">
        <f t="shared" si="13"/>
        <v>0</v>
      </c>
      <c r="O52" s="143">
        <v>2</v>
      </c>
      <c r="AA52" s="115">
        <v>12</v>
      </c>
      <c r="AB52" s="115">
        <v>7</v>
      </c>
      <c r="AC52" s="115">
        <v>36</v>
      </c>
      <c r="AZ52" s="115">
        <v>2</v>
      </c>
      <c r="BA52" s="115">
        <f>IF(AZ52=1,G52,0)</f>
        <v>0</v>
      </c>
      <c r="BB52" s="115">
        <f>IF(AZ52=2,G52,0)</f>
        <v>0</v>
      </c>
      <c r="BC52" s="115">
        <f>IF(AZ52=3,G52,0)</f>
        <v>0</v>
      </c>
      <c r="BD52" s="115">
        <f>IF(AZ52=4,G52,0)</f>
        <v>0</v>
      </c>
      <c r="BE52" s="115">
        <f>IF(AZ52=5,G52,0)</f>
        <v>0</v>
      </c>
      <c r="CZ52" s="115">
        <v>0</v>
      </c>
    </row>
    <row r="53" spans="1:104" ht="12.75">
      <c r="A53" s="144">
        <v>40</v>
      </c>
      <c r="B53" s="145" t="s">
        <v>157</v>
      </c>
      <c r="C53" s="146" t="s">
        <v>158</v>
      </c>
      <c r="D53" s="147" t="s">
        <v>75</v>
      </c>
      <c r="E53" s="148">
        <v>20</v>
      </c>
      <c r="F53" s="148"/>
      <c r="G53" s="149">
        <f t="shared" si="13"/>
        <v>0</v>
      </c>
      <c r="O53" s="143">
        <v>2</v>
      </c>
      <c r="AA53" s="115">
        <v>12</v>
      </c>
      <c r="AB53" s="115">
        <v>7</v>
      </c>
      <c r="AC53" s="115">
        <v>43</v>
      </c>
      <c r="AZ53" s="115">
        <v>2</v>
      </c>
      <c r="BA53" s="115">
        <f>IF(AZ53=1,G53,0)</f>
        <v>0</v>
      </c>
      <c r="BB53" s="115">
        <f>IF(AZ53=2,G53,0)</f>
        <v>0</v>
      </c>
      <c r="BC53" s="115">
        <f>IF(AZ53=3,G53,0)</f>
        <v>0</v>
      </c>
      <c r="BD53" s="115">
        <f>IF(AZ53=4,G53,0)</f>
        <v>0</v>
      </c>
      <c r="BE53" s="115">
        <f>IF(AZ53=5,G53,0)</f>
        <v>0</v>
      </c>
      <c r="CZ53" s="115">
        <v>0</v>
      </c>
    </row>
    <row r="54" spans="1:15" ht="12.75">
      <c r="A54" s="144">
        <v>41</v>
      </c>
      <c r="B54" s="145" t="s">
        <v>159</v>
      </c>
      <c r="C54" s="146" t="s">
        <v>160</v>
      </c>
      <c r="D54" s="147" t="s">
        <v>103</v>
      </c>
      <c r="E54" s="148">
        <v>1</v>
      </c>
      <c r="F54" s="148"/>
      <c r="G54" s="149">
        <f t="shared" si="13"/>
        <v>0</v>
      </c>
      <c r="O54" s="143"/>
    </row>
    <row r="55" spans="1:104" ht="12.75">
      <c r="A55" s="144">
        <v>42</v>
      </c>
      <c r="B55" s="145" t="s">
        <v>161</v>
      </c>
      <c r="C55" s="146" t="s">
        <v>162</v>
      </c>
      <c r="D55" s="147" t="s">
        <v>103</v>
      </c>
      <c r="E55" s="148">
        <v>1</v>
      </c>
      <c r="F55" s="148"/>
      <c r="G55" s="149">
        <f t="shared" si="13"/>
        <v>0</v>
      </c>
      <c r="O55" s="143">
        <v>2</v>
      </c>
      <c r="AA55" s="115">
        <v>12</v>
      </c>
      <c r="AB55" s="115">
        <v>7</v>
      </c>
      <c r="AC55" s="115">
        <v>51</v>
      </c>
      <c r="AZ55" s="115">
        <v>2</v>
      </c>
      <c r="BA55" s="115">
        <f>IF(AZ55=1,G55,0)</f>
        <v>0</v>
      </c>
      <c r="BB55" s="115">
        <f>IF(AZ55=2,G55,0)</f>
        <v>0</v>
      </c>
      <c r="BC55" s="115">
        <f>IF(AZ55=3,G55,0)</f>
        <v>0</v>
      </c>
      <c r="BD55" s="115">
        <f>IF(AZ55=4,G55,0)</f>
        <v>0</v>
      </c>
      <c r="BE55" s="115">
        <f>IF(AZ55=5,G55,0)</f>
        <v>0</v>
      </c>
      <c r="CZ55" s="115">
        <v>0</v>
      </c>
    </row>
    <row r="56" spans="1:57" ht="12.75">
      <c r="A56" s="150"/>
      <c r="B56" s="151" t="s">
        <v>87</v>
      </c>
      <c r="C56" s="152" t="str">
        <f>CONCATENATE(B48," ",C48)</f>
        <v>733 Rozvod potrubí</v>
      </c>
      <c r="D56" s="150"/>
      <c r="E56" s="153"/>
      <c r="F56" s="153"/>
      <c r="G56" s="154">
        <f>SUM(G48:G55)</f>
        <v>0</v>
      </c>
      <c r="O56" s="143">
        <v>4</v>
      </c>
      <c r="BA56" s="155">
        <f>SUM(BA48:BA55)</f>
        <v>0</v>
      </c>
      <c r="BB56" s="155">
        <f>SUM(BB48:BB55)</f>
        <v>0</v>
      </c>
      <c r="BC56" s="155">
        <f>SUM(BC48:BC55)</f>
        <v>0</v>
      </c>
      <c r="BD56" s="155">
        <f>SUM(BD48:BD55)</f>
        <v>0</v>
      </c>
      <c r="BE56" s="155">
        <f>SUM(BE48:BE55)</f>
        <v>0</v>
      </c>
    </row>
    <row r="57" spans="1:15" ht="12.75">
      <c r="A57" s="136" t="s">
        <v>70</v>
      </c>
      <c r="B57" s="137" t="s">
        <v>163</v>
      </c>
      <c r="C57" s="138" t="s">
        <v>164</v>
      </c>
      <c r="D57" s="139"/>
      <c r="E57" s="140"/>
      <c r="F57" s="140"/>
      <c r="G57" s="141"/>
      <c r="H57" s="142"/>
      <c r="I57" s="142"/>
      <c r="O57" s="143">
        <v>1</v>
      </c>
    </row>
    <row r="58" spans="1:15" ht="12.75">
      <c r="A58" s="144">
        <v>43</v>
      </c>
      <c r="B58" s="145" t="s">
        <v>165</v>
      </c>
      <c r="C58" s="146" t="s">
        <v>166</v>
      </c>
      <c r="D58" s="147" t="s">
        <v>98</v>
      </c>
      <c r="E58" s="148">
        <v>6</v>
      </c>
      <c r="F58" s="148"/>
      <c r="G58" s="149">
        <f aca="true" t="shared" si="14" ref="G58:G74">E58*F58</f>
        <v>0</v>
      </c>
      <c r="O58" s="143"/>
    </row>
    <row r="59" spans="1:104" ht="12.75">
      <c r="A59" s="144">
        <v>44</v>
      </c>
      <c r="B59" s="145" t="s">
        <v>167</v>
      </c>
      <c r="C59" s="146" t="s">
        <v>168</v>
      </c>
      <c r="D59" s="147" t="s">
        <v>98</v>
      </c>
      <c r="E59" s="148">
        <v>14</v>
      </c>
      <c r="F59" s="148"/>
      <c r="G59" s="149">
        <f t="shared" si="14"/>
        <v>0</v>
      </c>
      <c r="O59" s="143">
        <v>2</v>
      </c>
      <c r="AA59" s="115">
        <v>12</v>
      </c>
      <c r="AB59" s="115">
        <v>7</v>
      </c>
      <c r="AC59" s="115">
        <v>69</v>
      </c>
      <c r="AZ59" s="115">
        <v>2</v>
      </c>
      <c r="BA59" s="115">
        <f aca="true" t="shared" si="15" ref="BA59:BA74">IF(AZ59=1,G59,0)</f>
        <v>0</v>
      </c>
      <c r="BB59" s="115">
        <f aca="true" t="shared" si="16" ref="BB59:BB74">IF(AZ59=2,G59,0)</f>
        <v>0</v>
      </c>
      <c r="BC59" s="115">
        <f aca="true" t="shared" si="17" ref="BC59:BC74">IF(AZ59=3,G59,0)</f>
        <v>0</v>
      </c>
      <c r="BD59" s="115">
        <f aca="true" t="shared" si="18" ref="BD59:BD74">IF(AZ59=4,G59,0)</f>
        <v>0</v>
      </c>
      <c r="BE59" s="115">
        <f aca="true" t="shared" si="19" ref="BE59:BE74">IF(AZ59=5,G59,0)</f>
        <v>0</v>
      </c>
      <c r="CZ59" s="115">
        <v>0</v>
      </c>
    </row>
    <row r="60" spans="1:104" ht="12.75">
      <c r="A60" s="144">
        <v>45</v>
      </c>
      <c r="B60" s="145" t="s">
        <v>169</v>
      </c>
      <c r="C60" s="146" t="s">
        <v>170</v>
      </c>
      <c r="D60" s="147" t="s">
        <v>98</v>
      </c>
      <c r="E60" s="148">
        <v>14</v>
      </c>
      <c r="F60" s="148"/>
      <c r="G60" s="149">
        <f t="shared" si="14"/>
        <v>0</v>
      </c>
      <c r="O60" s="143">
        <v>2</v>
      </c>
      <c r="AA60" s="115">
        <v>12</v>
      </c>
      <c r="AB60" s="115">
        <v>7</v>
      </c>
      <c r="AC60" s="115">
        <v>70</v>
      </c>
      <c r="AZ60" s="115">
        <v>2</v>
      </c>
      <c r="BA60" s="115">
        <f t="shared" si="15"/>
        <v>0</v>
      </c>
      <c r="BB60" s="115">
        <f t="shared" si="16"/>
        <v>0</v>
      </c>
      <c r="BC60" s="115">
        <f t="shared" si="17"/>
        <v>0</v>
      </c>
      <c r="BD60" s="115">
        <f t="shared" si="18"/>
        <v>0</v>
      </c>
      <c r="BE60" s="115">
        <f t="shared" si="19"/>
        <v>0</v>
      </c>
      <c r="CZ60" s="115">
        <v>0</v>
      </c>
    </row>
    <row r="61" spans="1:104" ht="12.75">
      <c r="A61" s="144">
        <v>46</v>
      </c>
      <c r="B61" s="145" t="s">
        <v>171</v>
      </c>
      <c r="C61" s="146" t="s">
        <v>172</v>
      </c>
      <c r="D61" s="147" t="s">
        <v>98</v>
      </c>
      <c r="E61" s="148">
        <v>9</v>
      </c>
      <c r="F61" s="148"/>
      <c r="G61" s="149">
        <f t="shared" si="14"/>
        <v>0</v>
      </c>
      <c r="O61" s="143">
        <v>2</v>
      </c>
      <c r="AA61" s="115">
        <v>12</v>
      </c>
      <c r="AB61" s="115">
        <v>7</v>
      </c>
      <c r="AC61" s="115">
        <v>80</v>
      </c>
      <c r="AZ61" s="115">
        <v>2</v>
      </c>
      <c r="BA61" s="115">
        <f t="shared" si="15"/>
        <v>0</v>
      </c>
      <c r="BB61" s="115">
        <f t="shared" si="16"/>
        <v>0</v>
      </c>
      <c r="BC61" s="115">
        <f t="shared" si="17"/>
        <v>0</v>
      </c>
      <c r="BD61" s="115">
        <f t="shared" si="18"/>
        <v>0</v>
      </c>
      <c r="BE61" s="115">
        <f t="shared" si="19"/>
        <v>0</v>
      </c>
      <c r="CZ61" s="115">
        <v>0</v>
      </c>
    </row>
    <row r="62" spans="1:104" ht="12.75">
      <c r="A62" s="144">
        <v>47</v>
      </c>
      <c r="B62" s="145" t="s">
        <v>149</v>
      </c>
      <c r="C62" s="146" t="s">
        <v>173</v>
      </c>
      <c r="D62" s="147" t="s">
        <v>98</v>
      </c>
      <c r="E62" s="148">
        <v>8</v>
      </c>
      <c r="F62" s="148"/>
      <c r="G62" s="149">
        <f t="shared" si="14"/>
        <v>0</v>
      </c>
      <c r="O62" s="143">
        <v>2</v>
      </c>
      <c r="AA62" s="115">
        <v>12</v>
      </c>
      <c r="AB62" s="115">
        <v>7</v>
      </c>
      <c r="AC62" s="115">
        <v>82</v>
      </c>
      <c r="AZ62" s="115">
        <v>2</v>
      </c>
      <c r="BA62" s="115">
        <f t="shared" si="15"/>
        <v>0</v>
      </c>
      <c r="BB62" s="115">
        <f t="shared" si="16"/>
        <v>0</v>
      </c>
      <c r="BC62" s="115">
        <f t="shared" si="17"/>
        <v>0</v>
      </c>
      <c r="BD62" s="115">
        <f t="shared" si="18"/>
        <v>0</v>
      </c>
      <c r="BE62" s="115">
        <f t="shared" si="19"/>
        <v>0</v>
      </c>
      <c r="CZ62" s="115">
        <v>0</v>
      </c>
    </row>
    <row r="63" spans="1:104" ht="12.75">
      <c r="A63" s="144">
        <v>48</v>
      </c>
      <c r="B63" s="145" t="s">
        <v>149</v>
      </c>
      <c r="C63" s="146" t="s">
        <v>174</v>
      </c>
      <c r="D63" s="147" t="s">
        <v>98</v>
      </c>
      <c r="E63" s="148">
        <v>12</v>
      </c>
      <c r="F63" s="148"/>
      <c r="G63" s="149">
        <f t="shared" si="14"/>
        <v>0</v>
      </c>
      <c r="O63" s="143">
        <v>2</v>
      </c>
      <c r="AA63" s="115">
        <v>12</v>
      </c>
      <c r="AB63" s="115">
        <v>7</v>
      </c>
      <c r="AC63" s="115">
        <v>82</v>
      </c>
      <c r="AZ63" s="115">
        <v>2</v>
      </c>
      <c r="BA63" s="115">
        <f t="shared" si="15"/>
        <v>0</v>
      </c>
      <c r="BB63" s="115">
        <f t="shared" si="16"/>
        <v>0</v>
      </c>
      <c r="BC63" s="115">
        <f t="shared" si="17"/>
        <v>0</v>
      </c>
      <c r="BD63" s="115">
        <f t="shared" si="18"/>
        <v>0</v>
      </c>
      <c r="BE63" s="115">
        <f t="shared" si="19"/>
        <v>0</v>
      </c>
      <c r="CZ63" s="115">
        <v>0</v>
      </c>
    </row>
    <row r="64" spans="1:104" ht="12.75">
      <c r="A64" s="144">
        <v>49</v>
      </c>
      <c r="B64" s="145" t="s">
        <v>175</v>
      </c>
      <c r="C64" s="146" t="s">
        <v>176</v>
      </c>
      <c r="D64" s="147" t="s">
        <v>98</v>
      </c>
      <c r="E64" s="148">
        <v>1</v>
      </c>
      <c r="F64" s="148"/>
      <c r="G64" s="149">
        <f t="shared" si="14"/>
        <v>0</v>
      </c>
      <c r="O64" s="143">
        <v>2</v>
      </c>
      <c r="AA64" s="115">
        <v>12</v>
      </c>
      <c r="AB64" s="115">
        <v>7</v>
      </c>
      <c r="AC64" s="115">
        <v>84</v>
      </c>
      <c r="AZ64" s="115">
        <v>2</v>
      </c>
      <c r="BA64" s="115">
        <f t="shared" si="15"/>
        <v>0</v>
      </c>
      <c r="BB64" s="115">
        <f t="shared" si="16"/>
        <v>0</v>
      </c>
      <c r="BC64" s="115">
        <f t="shared" si="17"/>
        <v>0</v>
      </c>
      <c r="BD64" s="115">
        <f t="shared" si="18"/>
        <v>0</v>
      </c>
      <c r="BE64" s="115">
        <f t="shared" si="19"/>
        <v>0</v>
      </c>
      <c r="CZ64" s="115">
        <v>0</v>
      </c>
    </row>
    <row r="65" spans="1:104" ht="12.75">
      <c r="A65" s="144">
        <v>50</v>
      </c>
      <c r="B65" s="145" t="s">
        <v>175</v>
      </c>
      <c r="C65" s="146" t="s">
        <v>177</v>
      </c>
      <c r="D65" s="147" t="s">
        <v>98</v>
      </c>
      <c r="E65" s="148">
        <v>1</v>
      </c>
      <c r="F65" s="148"/>
      <c r="G65" s="149">
        <f t="shared" si="14"/>
        <v>0</v>
      </c>
      <c r="O65" s="143">
        <v>2</v>
      </c>
      <c r="AA65" s="115">
        <v>12</v>
      </c>
      <c r="AB65" s="115">
        <v>7</v>
      </c>
      <c r="AC65" s="115">
        <v>84</v>
      </c>
      <c r="AZ65" s="115">
        <v>2</v>
      </c>
      <c r="BA65" s="115">
        <f t="shared" si="15"/>
        <v>0</v>
      </c>
      <c r="BB65" s="115">
        <f t="shared" si="16"/>
        <v>0</v>
      </c>
      <c r="BC65" s="115">
        <f t="shared" si="17"/>
        <v>0</v>
      </c>
      <c r="BD65" s="115">
        <f t="shared" si="18"/>
        <v>0</v>
      </c>
      <c r="BE65" s="115">
        <f t="shared" si="19"/>
        <v>0</v>
      </c>
      <c r="CZ65" s="115">
        <v>0</v>
      </c>
    </row>
    <row r="66" spans="1:104" ht="12.75">
      <c r="A66" s="144">
        <v>51</v>
      </c>
      <c r="B66" s="145" t="s">
        <v>175</v>
      </c>
      <c r="C66" s="146" t="s">
        <v>178</v>
      </c>
      <c r="D66" s="147" t="s">
        <v>98</v>
      </c>
      <c r="E66" s="148">
        <v>3</v>
      </c>
      <c r="F66" s="148"/>
      <c r="G66" s="149">
        <f t="shared" si="14"/>
        <v>0</v>
      </c>
      <c r="O66" s="143">
        <v>2</v>
      </c>
      <c r="AA66" s="115">
        <v>12</v>
      </c>
      <c r="AB66" s="115">
        <v>7</v>
      </c>
      <c r="AC66" s="115">
        <v>84</v>
      </c>
      <c r="AZ66" s="115">
        <v>2</v>
      </c>
      <c r="BA66" s="115">
        <f t="shared" si="15"/>
        <v>0</v>
      </c>
      <c r="BB66" s="115">
        <f t="shared" si="16"/>
        <v>0</v>
      </c>
      <c r="BC66" s="115">
        <f t="shared" si="17"/>
        <v>0</v>
      </c>
      <c r="BD66" s="115">
        <f t="shared" si="18"/>
        <v>0</v>
      </c>
      <c r="BE66" s="115">
        <f t="shared" si="19"/>
        <v>0</v>
      </c>
      <c r="CZ66" s="115">
        <v>0</v>
      </c>
    </row>
    <row r="67" spans="1:104" ht="12.75">
      <c r="A67" s="144">
        <v>52</v>
      </c>
      <c r="B67" s="145" t="s">
        <v>175</v>
      </c>
      <c r="C67" s="146" t="s">
        <v>179</v>
      </c>
      <c r="D67" s="147" t="s">
        <v>98</v>
      </c>
      <c r="E67" s="148">
        <v>2</v>
      </c>
      <c r="F67" s="148"/>
      <c r="G67" s="149">
        <f t="shared" si="14"/>
        <v>0</v>
      </c>
      <c r="O67" s="143">
        <v>2</v>
      </c>
      <c r="AA67" s="115">
        <v>12</v>
      </c>
      <c r="AB67" s="115">
        <v>7</v>
      </c>
      <c r="AC67" s="115">
        <v>84</v>
      </c>
      <c r="AZ67" s="115">
        <v>2</v>
      </c>
      <c r="BA67" s="115">
        <f t="shared" si="15"/>
        <v>0</v>
      </c>
      <c r="BB67" s="115">
        <f t="shared" si="16"/>
        <v>0</v>
      </c>
      <c r="BC67" s="115">
        <f t="shared" si="17"/>
        <v>0</v>
      </c>
      <c r="BD67" s="115">
        <f t="shared" si="18"/>
        <v>0</v>
      </c>
      <c r="BE67" s="115">
        <f t="shared" si="19"/>
        <v>0</v>
      </c>
      <c r="CZ67" s="115">
        <v>0</v>
      </c>
    </row>
    <row r="68" spans="1:104" ht="12.75">
      <c r="A68" s="144">
        <v>53</v>
      </c>
      <c r="B68" s="145" t="s">
        <v>180</v>
      </c>
      <c r="C68" s="146" t="s">
        <v>181</v>
      </c>
      <c r="D68" s="147" t="s">
        <v>98</v>
      </c>
      <c r="E68" s="148">
        <v>3</v>
      </c>
      <c r="F68" s="148"/>
      <c r="G68" s="149">
        <f t="shared" si="14"/>
        <v>0</v>
      </c>
      <c r="O68" s="143">
        <v>2</v>
      </c>
      <c r="AA68" s="115">
        <v>12</v>
      </c>
      <c r="AB68" s="115">
        <v>7</v>
      </c>
      <c r="AC68" s="115">
        <v>68</v>
      </c>
      <c r="AZ68" s="115">
        <v>2</v>
      </c>
      <c r="BA68" s="115">
        <f t="shared" si="15"/>
        <v>0</v>
      </c>
      <c r="BB68" s="115">
        <f t="shared" si="16"/>
        <v>0</v>
      </c>
      <c r="BC68" s="115">
        <f t="shared" si="17"/>
        <v>0</v>
      </c>
      <c r="BD68" s="115">
        <f t="shared" si="18"/>
        <v>0</v>
      </c>
      <c r="BE68" s="115">
        <f t="shared" si="19"/>
        <v>0</v>
      </c>
      <c r="CZ68" s="115">
        <v>0</v>
      </c>
    </row>
    <row r="69" spans="1:104" ht="12.75">
      <c r="A69" s="144">
        <v>54</v>
      </c>
      <c r="B69" s="145" t="s">
        <v>182</v>
      </c>
      <c r="C69" s="146" t="s">
        <v>183</v>
      </c>
      <c r="D69" s="147" t="s">
        <v>92</v>
      </c>
      <c r="E69" s="148">
        <v>2</v>
      </c>
      <c r="F69" s="148"/>
      <c r="G69" s="149">
        <f t="shared" si="14"/>
        <v>0</v>
      </c>
      <c r="O69" s="143">
        <v>2</v>
      </c>
      <c r="AA69" s="115">
        <v>12</v>
      </c>
      <c r="AB69" s="115">
        <v>7</v>
      </c>
      <c r="AC69" s="115">
        <v>74</v>
      </c>
      <c r="AZ69" s="115">
        <v>2</v>
      </c>
      <c r="BA69" s="115">
        <f t="shared" si="15"/>
        <v>0</v>
      </c>
      <c r="BB69" s="115">
        <f t="shared" si="16"/>
        <v>0</v>
      </c>
      <c r="BC69" s="115">
        <f t="shared" si="17"/>
        <v>0</v>
      </c>
      <c r="BD69" s="115">
        <f t="shared" si="18"/>
        <v>0</v>
      </c>
      <c r="BE69" s="115">
        <f t="shared" si="19"/>
        <v>0</v>
      </c>
      <c r="CZ69" s="115">
        <v>0</v>
      </c>
    </row>
    <row r="70" spans="1:104" ht="12.75">
      <c r="A70" s="144">
        <v>55</v>
      </c>
      <c r="B70" s="145" t="s">
        <v>184</v>
      </c>
      <c r="C70" s="146" t="s">
        <v>185</v>
      </c>
      <c r="D70" s="147" t="s">
        <v>98</v>
      </c>
      <c r="E70" s="148">
        <v>4</v>
      </c>
      <c r="F70" s="148"/>
      <c r="G70" s="149">
        <f t="shared" si="14"/>
        <v>0</v>
      </c>
      <c r="O70" s="143">
        <v>2</v>
      </c>
      <c r="AA70" s="115">
        <v>12</v>
      </c>
      <c r="AB70" s="115">
        <v>7</v>
      </c>
      <c r="AC70" s="115">
        <v>75</v>
      </c>
      <c r="AZ70" s="115">
        <v>2</v>
      </c>
      <c r="BA70" s="115">
        <f t="shared" si="15"/>
        <v>0</v>
      </c>
      <c r="BB70" s="115">
        <f t="shared" si="16"/>
        <v>0</v>
      </c>
      <c r="BC70" s="115">
        <f t="shared" si="17"/>
        <v>0</v>
      </c>
      <c r="BD70" s="115">
        <f t="shared" si="18"/>
        <v>0</v>
      </c>
      <c r="BE70" s="115">
        <f t="shared" si="19"/>
        <v>0</v>
      </c>
      <c r="CZ70" s="115">
        <v>0</v>
      </c>
    </row>
    <row r="71" spans="1:104" ht="12.75">
      <c r="A71" s="144">
        <v>56</v>
      </c>
      <c r="B71" s="145" t="s">
        <v>186</v>
      </c>
      <c r="C71" s="146" t="s">
        <v>187</v>
      </c>
      <c r="D71" s="147" t="s">
        <v>98</v>
      </c>
      <c r="E71" s="148">
        <v>2</v>
      </c>
      <c r="F71" s="148"/>
      <c r="G71" s="149">
        <f t="shared" si="14"/>
        <v>0</v>
      </c>
      <c r="O71" s="143">
        <v>2</v>
      </c>
      <c r="AA71" s="115">
        <v>12</v>
      </c>
      <c r="AB71" s="115">
        <v>7</v>
      </c>
      <c r="AC71" s="115">
        <v>79</v>
      </c>
      <c r="AZ71" s="115">
        <v>2</v>
      </c>
      <c r="BA71" s="115">
        <f t="shared" si="15"/>
        <v>0</v>
      </c>
      <c r="BB71" s="115">
        <f t="shared" si="16"/>
        <v>0</v>
      </c>
      <c r="BC71" s="115">
        <f t="shared" si="17"/>
        <v>0</v>
      </c>
      <c r="BD71" s="115">
        <f t="shared" si="18"/>
        <v>0</v>
      </c>
      <c r="BE71" s="115">
        <f t="shared" si="19"/>
        <v>0</v>
      </c>
      <c r="CZ71" s="115">
        <v>0</v>
      </c>
    </row>
    <row r="72" spans="1:104" ht="12.75">
      <c r="A72" s="144">
        <v>57</v>
      </c>
      <c r="B72" s="145" t="s">
        <v>171</v>
      </c>
      <c r="C72" s="146" t="s">
        <v>188</v>
      </c>
      <c r="D72" s="147" t="s">
        <v>98</v>
      </c>
      <c r="E72" s="148">
        <v>1</v>
      </c>
      <c r="F72" s="148"/>
      <c r="G72" s="149">
        <f t="shared" si="14"/>
        <v>0</v>
      </c>
      <c r="O72" s="143">
        <v>2</v>
      </c>
      <c r="AA72" s="115">
        <v>12</v>
      </c>
      <c r="AB72" s="115">
        <v>7</v>
      </c>
      <c r="AC72" s="115">
        <v>80</v>
      </c>
      <c r="AZ72" s="115">
        <v>2</v>
      </c>
      <c r="BA72" s="115">
        <f t="shared" si="15"/>
        <v>0</v>
      </c>
      <c r="BB72" s="115">
        <f t="shared" si="16"/>
        <v>0</v>
      </c>
      <c r="BC72" s="115">
        <f t="shared" si="17"/>
        <v>0</v>
      </c>
      <c r="BD72" s="115">
        <f t="shared" si="18"/>
        <v>0</v>
      </c>
      <c r="BE72" s="115">
        <f t="shared" si="19"/>
        <v>0</v>
      </c>
      <c r="CZ72" s="115">
        <v>0</v>
      </c>
    </row>
    <row r="73" spans="1:104" ht="12.75">
      <c r="A73" s="144">
        <v>58</v>
      </c>
      <c r="B73" s="145" t="s">
        <v>149</v>
      </c>
      <c r="C73" s="146" t="s">
        <v>189</v>
      </c>
      <c r="D73" s="147" t="s">
        <v>98</v>
      </c>
      <c r="E73" s="148">
        <v>1</v>
      </c>
      <c r="F73" s="148"/>
      <c r="G73" s="149">
        <f t="shared" si="14"/>
        <v>0</v>
      </c>
      <c r="O73" s="143">
        <v>2</v>
      </c>
      <c r="AA73" s="115">
        <v>12</v>
      </c>
      <c r="AB73" s="115">
        <v>7</v>
      </c>
      <c r="AC73" s="115">
        <v>89</v>
      </c>
      <c r="AZ73" s="115">
        <v>2</v>
      </c>
      <c r="BA73" s="115">
        <f t="shared" si="15"/>
        <v>0</v>
      </c>
      <c r="BB73" s="115">
        <f t="shared" si="16"/>
        <v>0</v>
      </c>
      <c r="BC73" s="115">
        <f t="shared" si="17"/>
        <v>0</v>
      </c>
      <c r="BD73" s="115">
        <f t="shared" si="18"/>
        <v>0</v>
      </c>
      <c r="BE73" s="115">
        <f t="shared" si="19"/>
        <v>0</v>
      </c>
      <c r="CZ73" s="115">
        <v>0</v>
      </c>
    </row>
    <row r="74" spans="1:104" ht="12.75">
      <c r="A74" s="144">
        <v>59</v>
      </c>
      <c r="B74" s="145" t="s">
        <v>190</v>
      </c>
      <c r="C74" s="146" t="s">
        <v>191</v>
      </c>
      <c r="D74" s="147" t="s">
        <v>98</v>
      </c>
      <c r="E74" s="148">
        <v>12</v>
      </c>
      <c r="F74" s="148"/>
      <c r="G74" s="149">
        <f t="shared" si="14"/>
        <v>0</v>
      </c>
      <c r="O74" s="143">
        <v>2</v>
      </c>
      <c r="AA74" s="115">
        <v>12</v>
      </c>
      <c r="AB74" s="115">
        <v>7</v>
      </c>
      <c r="AC74" s="115">
        <v>92</v>
      </c>
      <c r="AZ74" s="115">
        <v>2</v>
      </c>
      <c r="BA74" s="115">
        <f t="shared" si="15"/>
        <v>0</v>
      </c>
      <c r="BB74" s="115">
        <f t="shared" si="16"/>
        <v>0</v>
      </c>
      <c r="BC74" s="115">
        <f t="shared" si="17"/>
        <v>0</v>
      </c>
      <c r="BD74" s="115">
        <f t="shared" si="18"/>
        <v>0</v>
      </c>
      <c r="BE74" s="115">
        <f t="shared" si="19"/>
        <v>0</v>
      </c>
      <c r="CZ74" s="115">
        <v>0</v>
      </c>
    </row>
    <row r="75" spans="1:57" ht="12.75">
      <c r="A75" s="150"/>
      <c r="B75" s="151" t="s">
        <v>87</v>
      </c>
      <c r="C75" s="152" t="str">
        <f>CONCATENATE(B57," ",C57)</f>
        <v>734 Armatury</v>
      </c>
      <c r="D75" s="150"/>
      <c r="E75" s="153"/>
      <c r="F75" s="153"/>
      <c r="G75" s="154">
        <f>SUM(G57:G74)</f>
        <v>0</v>
      </c>
      <c r="O75" s="143">
        <v>4</v>
      </c>
      <c r="BA75" s="155">
        <f>SUM(BA57:BA74)</f>
        <v>0</v>
      </c>
      <c r="BB75" s="155">
        <f>SUM(BB57:BB74)</f>
        <v>0</v>
      </c>
      <c r="BC75" s="155">
        <f>SUM(BC57:BC74)</f>
        <v>0</v>
      </c>
      <c r="BD75" s="155">
        <f>SUM(BD57:BD74)</f>
        <v>0</v>
      </c>
      <c r="BE75" s="155">
        <f>SUM(BE57:BE74)</f>
        <v>0</v>
      </c>
    </row>
    <row r="76" spans="1:15" ht="12.75">
      <c r="A76" s="136"/>
      <c r="B76" s="137" t="s">
        <v>192</v>
      </c>
      <c r="C76" s="138" t="s">
        <v>193</v>
      </c>
      <c r="D76" s="139"/>
      <c r="E76" s="140"/>
      <c r="F76" s="140"/>
      <c r="G76" s="141"/>
      <c r="H76" s="142"/>
      <c r="I76" s="142"/>
      <c r="O76" s="143">
        <v>1</v>
      </c>
    </row>
    <row r="77" spans="1:104" ht="12.75">
      <c r="A77" s="144">
        <v>60</v>
      </c>
      <c r="B77" s="145" t="s">
        <v>194</v>
      </c>
      <c r="C77" s="146" t="s">
        <v>195</v>
      </c>
      <c r="D77" s="147" t="s">
        <v>103</v>
      </c>
      <c r="E77" s="148">
        <v>1</v>
      </c>
      <c r="F77" s="148"/>
      <c r="G77" s="149">
        <f>E77*F77</f>
        <v>0</v>
      </c>
      <c r="O77" s="143">
        <v>2</v>
      </c>
      <c r="AA77" s="115">
        <v>12</v>
      </c>
      <c r="AB77" s="115">
        <v>7</v>
      </c>
      <c r="AC77" s="115">
        <v>161</v>
      </c>
      <c r="AZ77" s="115">
        <v>2</v>
      </c>
      <c r="BA77" s="115">
        <f>IF(AZ77=1,G77,0)</f>
        <v>0</v>
      </c>
      <c r="BB77" s="115">
        <f>IF(AZ77=2,G77,0)</f>
        <v>0</v>
      </c>
      <c r="BC77" s="115">
        <f>IF(AZ77=3,G77,0)</f>
        <v>0</v>
      </c>
      <c r="BD77" s="115">
        <f>IF(AZ77=4,G77,0)</f>
        <v>0</v>
      </c>
      <c r="BE77" s="115">
        <f>IF(AZ77=5,G77,0)</f>
        <v>0</v>
      </c>
      <c r="CZ77" s="115">
        <v>0</v>
      </c>
    </row>
    <row r="78" spans="1:104" ht="12.75">
      <c r="A78" s="144">
        <v>61</v>
      </c>
      <c r="B78" s="145" t="s">
        <v>196</v>
      </c>
      <c r="C78" s="146" t="s">
        <v>197</v>
      </c>
      <c r="D78" s="147" t="s">
        <v>98</v>
      </c>
      <c r="E78" s="148">
        <v>1</v>
      </c>
      <c r="F78" s="148"/>
      <c r="G78" s="149">
        <f>E78*F78</f>
        <v>0</v>
      </c>
      <c r="O78" s="143">
        <v>2</v>
      </c>
      <c r="AA78" s="115">
        <v>12</v>
      </c>
      <c r="AB78" s="115">
        <v>7</v>
      </c>
      <c r="AC78" s="115">
        <v>162</v>
      </c>
      <c r="AZ78" s="115">
        <v>2</v>
      </c>
      <c r="BA78" s="115">
        <f>IF(AZ78=1,G78,0)</f>
        <v>0</v>
      </c>
      <c r="BB78" s="115">
        <f>IF(AZ78=2,G78,0)</f>
        <v>0</v>
      </c>
      <c r="BC78" s="115">
        <f>IF(AZ78=3,G78,0)</f>
        <v>0</v>
      </c>
      <c r="BD78" s="115">
        <f>IF(AZ78=4,G78,0)</f>
        <v>0</v>
      </c>
      <c r="BE78" s="115">
        <f>IF(AZ78=5,G78,0)</f>
        <v>0</v>
      </c>
      <c r="CZ78" s="115">
        <v>0</v>
      </c>
    </row>
    <row r="79" spans="1:15" ht="12.75">
      <c r="A79" s="144">
        <v>62</v>
      </c>
      <c r="B79" s="145" t="s">
        <v>198</v>
      </c>
      <c r="C79" s="146" t="s">
        <v>199</v>
      </c>
      <c r="D79" s="147" t="s">
        <v>95</v>
      </c>
      <c r="E79" s="148">
        <v>1</v>
      </c>
      <c r="F79" s="148"/>
      <c r="G79" s="149">
        <f>E79*F79</f>
        <v>0</v>
      </c>
      <c r="O79" s="143"/>
    </row>
    <row r="80" spans="1:15" ht="12.75">
      <c r="A80" s="144">
        <v>63</v>
      </c>
      <c r="B80" s="145" t="s">
        <v>200</v>
      </c>
      <c r="C80" s="146" t="s">
        <v>201</v>
      </c>
      <c r="D80" s="147" t="s">
        <v>75</v>
      </c>
      <c r="E80" s="148">
        <v>110</v>
      </c>
      <c r="F80" s="148"/>
      <c r="G80" s="149">
        <f>E80*F80</f>
        <v>0</v>
      </c>
      <c r="O80" s="143"/>
    </row>
    <row r="81" spans="1:104" ht="22.5">
      <c r="A81" s="144">
        <v>64</v>
      </c>
      <c r="B81" s="145" t="s">
        <v>202</v>
      </c>
      <c r="C81" s="146" t="s">
        <v>203</v>
      </c>
      <c r="D81" s="147" t="s">
        <v>103</v>
      </c>
      <c r="E81" s="148">
        <v>1</v>
      </c>
      <c r="F81" s="148"/>
      <c r="G81" s="149">
        <f>E81*F81</f>
        <v>0</v>
      </c>
      <c r="O81" s="143">
        <v>2</v>
      </c>
      <c r="AA81" s="115">
        <v>12</v>
      </c>
      <c r="AB81" s="115">
        <v>7</v>
      </c>
      <c r="AC81" s="115">
        <v>163</v>
      </c>
      <c r="AZ81" s="115">
        <v>2</v>
      </c>
      <c r="BA81" s="115">
        <f>IF(AZ81=1,G81,0)</f>
        <v>0</v>
      </c>
      <c r="BB81" s="115">
        <f>IF(AZ81=2,G81,0)</f>
        <v>0</v>
      </c>
      <c r="BC81" s="115">
        <f>IF(AZ81=3,G81,0)</f>
        <v>0</v>
      </c>
      <c r="BD81" s="115">
        <f>IF(AZ81=4,G81,0)</f>
        <v>0</v>
      </c>
      <c r="BE81" s="115">
        <f>IF(AZ81=5,G81,0)</f>
        <v>0</v>
      </c>
      <c r="CZ81" s="115">
        <v>0</v>
      </c>
    </row>
    <row r="82" spans="1:57" ht="12.75">
      <c r="A82" s="150"/>
      <c r="B82" s="151" t="s">
        <v>87</v>
      </c>
      <c r="C82" s="152" t="str">
        <f>CONCATENATE(B76," ",C76)</f>
        <v>767 Konstrukce zámečnické</v>
      </c>
      <c r="D82" s="150"/>
      <c r="E82" s="153"/>
      <c r="F82" s="153"/>
      <c r="G82" s="154">
        <f>SUM(G76:G81)</f>
        <v>0</v>
      </c>
      <c r="O82" s="143">
        <v>4</v>
      </c>
      <c r="BA82" s="155">
        <f>SUM(BA76:BA81)</f>
        <v>0</v>
      </c>
      <c r="BB82" s="155">
        <f>SUM(BB76:BB81)</f>
        <v>0</v>
      </c>
      <c r="BC82" s="155">
        <f>SUM(BC76:BC81)</f>
        <v>0</v>
      </c>
      <c r="BD82" s="155">
        <f>SUM(BD76:BD81)</f>
        <v>0</v>
      </c>
      <c r="BE82" s="155">
        <f>SUM(BE76:BE81)</f>
        <v>0</v>
      </c>
    </row>
    <row r="83" spans="1:15" ht="12.75">
      <c r="A83" s="136"/>
      <c r="B83" s="137" t="s">
        <v>204</v>
      </c>
      <c r="C83" s="138" t="s">
        <v>205</v>
      </c>
      <c r="D83" s="139"/>
      <c r="E83" s="140"/>
      <c r="F83" s="140"/>
      <c r="G83" s="141"/>
      <c r="H83" s="142"/>
      <c r="I83" s="142"/>
      <c r="O83" s="143">
        <v>1</v>
      </c>
    </row>
    <row r="84" spans="1:104" ht="12.75">
      <c r="A84" s="144">
        <v>65</v>
      </c>
      <c r="B84" s="145" t="s">
        <v>206</v>
      </c>
      <c r="C84" s="146" t="s">
        <v>207</v>
      </c>
      <c r="D84" s="147" t="s">
        <v>208</v>
      </c>
      <c r="E84" s="148">
        <v>80</v>
      </c>
      <c r="F84" s="148"/>
      <c r="G84" s="149">
        <f>E84*F84</f>
        <v>0</v>
      </c>
      <c r="O84" s="143">
        <v>2</v>
      </c>
      <c r="AA84" s="115">
        <v>12</v>
      </c>
      <c r="AB84" s="115">
        <v>1</v>
      </c>
      <c r="AC84" s="115">
        <v>168</v>
      </c>
      <c r="AZ84" s="115">
        <v>1</v>
      </c>
      <c r="BA84" s="115">
        <f>IF(AZ84=1,G84,0)</f>
        <v>0</v>
      </c>
      <c r="BB84" s="115">
        <f>IF(AZ84=2,G84,0)</f>
        <v>0</v>
      </c>
      <c r="BC84" s="115">
        <f>IF(AZ84=3,G84,0)</f>
        <v>0</v>
      </c>
      <c r="BD84" s="115">
        <f>IF(AZ84=4,G84,0)</f>
        <v>0</v>
      </c>
      <c r="BE84" s="115">
        <f>IF(AZ84=5,G84,0)</f>
        <v>0</v>
      </c>
      <c r="CZ84" s="115">
        <v>0</v>
      </c>
    </row>
    <row r="85" spans="1:15" ht="12.75">
      <c r="A85" s="144">
        <v>66</v>
      </c>
      <c r="B85" s="145" t="s">
        <v>209</v>
      </c>
      <c r="C85" s="146" t="s">
        <v>210</v>
      </c>
      <c r="D85" s="147" t="s">
        <v>208</v>
      </c>
      <c r="E85" s="148">
        <v>10</v>
      </c>
      <c r="F85" s="148"/>
      <c r="G85" s="149">
        <f>E85*F85</f>
        <v>0</v>
      </c>
      <c r="O85" s="143"/>
    </row>
    <row r="86" spans="1:15" ht="22.5">
      <c r="A86" s="144">
        <v>67</v>
      </c>
      <c r="B86" s="145" t="s">
        <v>211</v>
      </c>
      <c r="C86" s="146" t="s">
        <v>212</v>
      </c>
      <c r="D86" s="147" t="s">
        <v>103</v>
      </c>
      <c r="E86" s="148">
        <v>1</v>
      </c>
      <c r="F86" s="148"/>
      <c r="G86" s="149">
        <f>E86*F86</f>
        <v>0</v>
      </c>
      <c r="O86" s="143"/>
    </row>
    <row r="87" spans="1:57" ht="12.75">
      <c r="A87" s="150"/>
      <c r="B87" s="151" t="s">
        <v>87</v>
      </c>
      <c r="C87" s="152" t="str">
        <f>CONCATENATE(B83," ",C83)</f>
        <v>991 HODINOVÉ ZŮČTOVACÍ SAZBY</v>
      </c>
      <c r="D87" s="150"/>
      <c r="E87" s="153"/>
      <c r="F87" s="153"/>
      <c r="G87" s="154">
        <f>SUM(G84:G86)</f>
        <v>0</v>
      </c>
      <c r="O87" s="143">
        <v>4</v>
      </c>
      <c r="BA87" s="155">
        <f>SUM(BA83:BA84)</f>
        <v>0</v>
      </c>
      <c r="BB87" s="155">
        <f>SUM(BB83:BB84)</f>
        <v>0</v>
      </c>
      <c r="BC87" s="155">
        <f>SUM(BC83:BC84)</f>
        <v>0</v>
      </c>
      <c r="BD87" s="155">
        <f>SUM(BD83:BD84)</f>
        <v>0</v>
      </c>
      <c r="BE87" s="155">
        <f>SUM(BE83:BE84)</f>
        <v>0</v>
      </c>
    </row>
    <row r="88" spans="1:7" ht="12.75">
      <c r="A88" s="117"/>
      <c r="B88" s="117"/>
      <c r="C88" s="117"/>
      <c r="D88" s="117"/>
      <c r="E88" s="117"/>
      <c r="F88" s="117"/>
      <c r="G88" s="117"/>
    </row>
    <row r="89" spans="5:7" ht="12.75">
      <c r="E89" s="115"/>
      <c r="G89" s="156">
        <f>SUM(+G87+G82+G75+G56+G47+G30+G14)</f>
        <v>0</v>
      </c>
    </row>
    <row r="90" ht="12.75">
      <c r="E90" s="115"/>
    </row>
    <row r="91" ht="12.75">
      <c r="E91" s="115"/>
    </row>
    <row r="92" ht="12.75">
      <c r="E92" s="115"/>
    </row>
    <row r="93" ht="12.75">
      <c r="E93" s="115"/>
    </row>
    <row r="94" ht="12.75">
      <c r="E94" s="115"/>
    </row>
    <row r="95" ht="12.75">
      <c r="E95" s="115"/>
    </row>
    <row r="96" ht="12.75">
      <c r="E96" s="115"/>
    </row>
    <row r="97" ht="12.75">
      <c r="E97" s="115"/>
    </row>
    <row r="98" ht="12.75">
      <c r="E98" s="115"/>
    </row>
    <row r="99" ht="12.75">
      <c r="E99" s="115"/>
    </row>
    <row r="100" ht="12.75">
      <c r="E100" s="115"/>
    </row>
    <row r="101" ht="12.75">
      <c r="E101" s="115"/>
    </row>
    <row r="102" ht="12.75">
      <c r="E102" s="115"/>
    </row>
    <row r="103" ht="12.75">
      <c r="E103" s="115"/>
    </row>
    <row r="104" ht="12.75">
      <c r="E104" s="115"/>
    </row>
    <row r="105" ht="12.75">
      <c r="E105" s="115"/>
    </row>
    <row r="106" ht="12.75">
      <c r="E106" s="115"/>
    </row>
    <row r="107" ht="12.75">
      <c r="E107" s="115"/>
    </row>
    <row r="108" ht="12.75">
      <c r="E108" s="115"/>
    </row>
    <row r="109" ht="12.75">
      <c r="E109" s="115"/>
    </row>
    <row r="110" ht="12.75">
      <c r="E110" s="115"/>
    </row>
    <row r="111" spans="1:7" ht="12.75">
      <c r="A111" s="157"/>
      <c r="B111" s="157"/>
      <c r="C111" s="157"/>
      <c r="D111" s="157"/>
      <c r="E111" s="157"/>
      <c r="F111" s="157"/>
      <c r="G111" s="157"/>
    </row>
    <row r="112" spans="1:7" ht="12.75">
      <c r="A112" s="157"/>
      <c r="B112" s="157"/>
      <c r="C112" s="157"/>
      <c r="D112" s="157"/>
      <c r="E112" s="157"/>
      <c r="F112" s="157"/>
      <c r="G112" s="157"/>
    </row>
    <row r="113" spans="1:7" ht="12.75">
      <c r="A113" s="157"/>
      <c r="B113" s="157"/>
      <c r="C113" s="157"/>
      <c r="D113" s="157"/>
      <c r="E113" s="157"/>
      <c r="F113" s="157"/>
      <c r="G113" s="157"/>
    </row>
    <row r="114" spans="1:7" ht="12.75">
      <c r="A114" s="157"/>
      <c r="B114" s="157"/>
      <c r="C114" s="157"/>
      <c r="D114" s="157"/>
      <c r="E114" s="157"/>
      <c r="F114" s="157"/>
      <c r="G114" s="157"/>
    </row>
    <row r="115" ht="12.75">
      <c r="E115" s="115"/>
    </row>
    <row r="116" ht="12.75">
      <c r="E116" s="115"/>
    </row>
    <row r="117" ht="12.75">
      <c r="E117" s="115"/>
    </row>
    <row r="118" ht="12.75">
      <c r="E118" s="115"/>
    </row>
    <row r="119" ht="12.75">
      <c r="E119" s="115"/>
    </row>
    <row r="120" ht="12.75">
      <c r="E120" s="115"/>
    </row>
    <row r="121" ht="12.75">
      <c r="E121" s="115"/>
    </row>
    <row r="122" ht="12.75">
      <c r="E122" s="115"/>
    </row>
    <row r="123" ht="12.75">
      <c r="E123" s="115"/>
    </row>
    <row r="124" ht="12.75">
      <c r="E124" s="115"/>
    </row>
    <row r="125" ht="12.75">
      <c r="E125" s="115"/>
    </row>
    <row r="126" ht="12.75">
      <c r="E126" s="115"/>
    </row>
    <row r="127" ht="12.75">
      <c r="E127" s="115"/>
    </row>
    <row r="128" ht="12.75">
      <c r="E128" s="115"/>
    </row>
    <row r="129" ht="12.75">
      <c r="E129" s="115"/>
    </row>
    <row r="130" ht="12.75">
      <c r="E130" s="115"/>
    </row>
    <row r="131" ht="12.75">
      <c r="E131" s="115"/>
    </row>
    <row r="132" ht="12.75">
      <c r="E132" s="115"/>
    </row>
    <row r="133" ht="12.75">
      <c r="E133" s="115"/>
    </row>
    <row r="134" ht="12.75">
      <c r="E134" s="115"/>
    </row>
    <row r="135" ht="12.75">
      <c r="E135" s="115"/>
    </row>
    <row r="136" ht="12.75">
      <c r="E136" s="115"/>
    </row>
    <row r="137" ht="12.75">
      <c r="E137" s="115"/>
    </row>
    <row r="138" ht="12.75">
      <c r="E138" s="115"/>
    </row>
    <row r="139" ht="12.75">
      <c r="E139" s="115"/>
    </row>
    <row r="140" ht="12.75">
      <c r="E140" s="115"/>
    </row>
    <row r="141" ht="12.75">
      <c r="E141" s="115"/>
    </row>
    <row r="142" ht="12.75">
      <c r="E142" s="115"/>
    </row>
    <row r="143" ht="12.75">
      <c r="E143" s="115"/>
    </row>
    <row r="144" ht="12.75">
      <c r="E144" s="115"/>
    </row>
    <row r="145" ht="12.75">
      <c r="E145" s="115"/>
    </row>
    <row r="146" spans="1:2" ht="12.75">
      <c r="A146" s="158"/>
      <c r="B146" s="158"/>
    </row>
    <row r="147" spans="1:7" ht="12.75">
      <c r="A147" s="157"/>
      <c r="B147" s="157"/>
      <c r="C147" s="159"/>
      <c r="D147" s="159"/>
      <c r="E147" s="160"/>
      <c r="F147" s="159"/>
      <c r="G147" s="161"/>
    </row>
    <row r="148" spans="1:7" ht="12.75">
      <c r="A148" s="162"/>
      <c r="B148" s="162"/>
      <c r="C148" s="157"/>
      <c r="D148" s="157"/>
      <c r="E148" s="163"/>
      <c r="F148" s="157"/>
      <c r="G148" s="157"/>
    </row>
    <row r="149" spans="1:7" ht="12.75">
      <c r="A149" s="157"/>
      <c r="B149" s="157"/>
      <c r="C149" s="157"/>
      <c r="D149" s="157"/>
      <c r="E149" s="163"/>
      <c r="F149" s="157"/>
      <c r="G149" s="157"/>
    </row>
    <row r="150" spans="1:7" ht="12.75">
      <c r="A150" s="157"/>
      <c r="B150" s="157"/>
      <c r="C150" s="157"/>
      <c r="D150" s="157"/>
      <c r="E150" s="163"/>
      <c r="F150" s="157"/>
      <c r="G150" s="157"/>
    </row>
    <row r="151" spans="1:7" ht="12.75">
      <c r="A151" s="157"/>
      <c r="B151" s="157"/>
      <c r="C151" s="157"/>
      <c r="D151" s="157"/>
      <c r="E151" s="163"/>
      <c r="F151" s="157"/>
      <c r="G151" s="157"/>
    </row>
    <row r="152" spans="1:7" ht="12.75">
      <c r="A152" s="157"/>
      <c r="B152" s="157"/>
      <c r="C152" s="157"/>
      <c r="D152" s="157"/>
      <c r="E152" s="163"/>
      <c r="F152" s="157"/>
      <c r="G152" s="157"/>
    </row>
    <row r="153" spans="1:7" ht="12.75">
      <c r="A153" s="157"/>
      <c r="B153" s="157"/>
      <c r="C153" s="157"/>
      <c r="D153" s="157"/>
      <c r="E153" s="163"/>
      <c r="F153" s="157"/>
      <c r="G153" s="157"/>
    </row>
    <row r="154" spans="1:7" ht="12.75">
      <c r="A154" s="157"/>
      <c r="B154" s="157"/>
      <c r="C154" s="157"/>
      <c r="D154" s="157"/>
      <c r="E154" s="163"/>
      <c r="F154" s="157"/>
      <c r="G154" s="157"/>
    </row>
    <row r="155" spans="1:7" ht="12.75">
      <c r="A155" s="157"/>
      <c r="B155" s="157"/>
      <c r="C155" s="157"/>
      <c r="D155" s="157"/>
      <c r="E155" s="163"/>
      <c r="F155" s="157"/>
      <c r="G155" s="157"/>
    </row>
    <row r="156" spans="1:7" ht="12.75">
      <c r="A156" s="157"/>
      <c r="B156" s="157"/>
      <c r="C156" s="157"/>
      <c r="D156" s="157"/>
      <c r="E156" s="163"/>
      <c r="F156" s="157"/>
      <c r="G156" s="157"/>
    </row>
    <row r="157" spans="1:7" ht="12.75">
      <c r="A157" s="157"/>
      <c r="B157" s="157"/>
      <c r="C157" s="157"/>
      <c r="D157" s="157"/>
      <c r="E157" s="163"/>
      <c r="F157" s="157"/>
      <c r="G157" s="157"/>
    </row>
    <row r="158" spans="1:7" ht="12.75">
      <c r="A158" s="157"/>
      <c r="B158" s="157"/>
      <c r="C158" s="157"/>
      <c r="D158" s="157"/>
      <c r="E158" s="163"/>
      <c r="F158" s="157"/>
      <c r="G158" s="157"/>
    </row>
    <row r="159" spans="1:7" ht="12.75">
      <c r="A159" s="157"/>
      <c r="B159" s="157"/>
      <c r="C159" s="157"/>
      <c r="D159" s="157"/>
      <c r="E159" s="163"/>
      <c r="F159" s="157"/>
      <c r="G159" s="157"/>
    </row>
    <row r="160" spans="1:7" ht="12.75">
      <c r="A160" s="157"/>
      <c r="B160" s="157"/>
      <c r="C160" s="157"/>
      <c r="D160" s="157"/>
      <c r="E160" s="163"/>
      <c r="F160" s="157"/>
      <c r="G160" s="157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39.375" style="0" customWidth="1"/>
    <col min="5" max="5" width="13.25390625" style="0" customWidth="1"/>
    <col min="8" max="8" width="19.125" style="0" customWidth="1"/>
  </cols>
  <sheetData>
    <row r="1" spans="1:8" ht="12.75">
      <c r="A1" s="164" t="s">
        <v>213</v>
      </c>
      <c r="B1" s="164" t="s">
        <v>214</v>
      </c>
      <c r="C1" s="165" t="s">
        <v>215</v>
      </c>
      <c r="D1" s="165" t="s">
        <v>216</v>
      </c>
      <c r="E1" s="166" t="s">
        <v>217</v>
      </c>
      <c r="F1" s="164" t="s">
        <v>218</v>
      </c>
      <c r="G1" s="165" t="s">
        <v>54</v>
      </c>
      <c r="H1" s="166" t="s">
        <v>24</v>
      </c>
    </row>
    <row r="2" spans="1:8" ht="12.75">
      <c r="A2" s="167" t="s">
        <v>219</v>
      </c>
      <c r="B2" s="167"/>
      <c r="C2" s="168"/>
      <c r="D2" s="168"/>
      <c r="E2" s="169"/>
      <c r="F2" s="167"/>
      <c r="G2" s="170"/>
      <c r="H2" s="171"/>
    </row>
    <row r="3" spans="1:8" ht="14.25">
      <c r="A3" s="172" t="s">
        <v>220</v>
      </c>
      <c r="B3" s="172"/>
      <c r="C3" s="173"/>
      <c r="D3" s="173"/>
      <c r="E3" s="174"/>
      <c r="F3" s="172"/>
      <c r="G3" s="175"/>
      <c r="H3" s="176"/>
    </row>
    <row r="4" spans="1:8" ht="12.75">
      <c r="A4" s="177" t="s">
        <v>221</v>
      </c>
      <c r="B4" s="177"/>
      <c r="C4" s="178"/>
      <c r="D4" s="178"/>
      <c r="E4" s="179"/>
      <c r="F4" s="177"/>
      <c r="G4" s="180"/>
      <c r="H4" s="181"/>
    </row>
    <row r="5" spans="1:8" ht="12.75">
      <c r="A5" s="182" t="s">
        <v>222</v>
      </c>
      <c r="B5" s="182" t="s">
        <v>98</v>
      </c>
      <c r="C5" s="183">
        <v>1</v>
      </c>
      <c r="D5" s="184"/>
      <c r="E5" s="185">
        <f aca="true" t="shared" si="0" ref="E5:E44">C5*D5</f>
        <v>0</v>
      </c>
      <c r="F5" s="182"/>
      <c r="G5" s="186"/>
      <c r="H5" s="187">
        <f aca="true" t="shared" si="1" ref="H5:H44">C5*G5</f>
        <v>0</v>
      </c>
    </row>
    <row r="6" spans="1:8" ht="12.75">
      <c r="A6" s="182" t="s">
        <v>223</v>
      </c>
      <c r="B6" s="182" t="s">
        <v>98</v>
      </c>
      <c r="C6" s="183">
        <v>1</v>
      </c>
      <c r="D6" s="184"/>
      <c r="E6" s="185">
        <f t="shared" si="0"/>
        <v>0</v>
      </c>
      <c r="F6" s="182"/>
      <c r="G6" s="186"/>
      <c r="H6" s="187">
        <f t="shared" si="1"/>
        <v>0</v>
      </c>
    </row>
    <row r="7" spans="1:8" ht="12.75">
      <c r="A7" s="182" t="s">
        <v>224</v>
      </c>
      <c r="B7" s="182" t="s">
        <v>98</v>
      </c>
      <c r="C7" s="183">
        <v>8</v>
      </c>
      <c r="D7" s="184"/>
      <c r="E7" s="185">
        <f t="shared" si="0"/>
        <v>0</v>
      </c>
      <c r="F7" s="182"/>
      <c r="G7" s="186"/>
      <c r="H7" s="187">
        <f t="shared" si="1"/>
        <v>0</v>
      </c>
    </row>
    <row r="8" spans="1:8" ht="12.75">
      <c r="A8" s="182" t="s">
        <v>225</v>
      </c>
      <c r="B8" s="182" t="s">
        <v>98</v>
      </c>
      <c r="C8" s="183">
        <v>2</v>
      </c>
      <c r="D8" s="184"/>
      <c r="E8" s="185">
        <f t="shared" si="0"/>
        <v>0</v>
      </c>
      <c r="F8" s="182"/>
      <c r="G8" s="186"/>
      <c r="H8" s="187">
        <f t="shared" si="1"/>
        <v>0</v>
      </c>
    </row>
    <row r="9" spans="1:8" ht="12.75">
      <c r="A9" s="182" t="s">
        <v>226</v>
      </c>
      <c r="B9" s="182" t="s">
        <v>98</v>
      </c>
      <c r="C9" s="183">
        <v>4</v>
      </c>
      <c r="D9" s="184"/>
      <c r="E9" s="185">
        <f t="shared" si="0"/>
        <v>0</v>
      </c>
      <c r="F9" s="182"/>
      <c r="G9" s="186"/>
      <c r="H9" s="187">
        <f t="shared" si="1"/>
        <v>0</v>
      </c>
    </row>
    <row r="10" spans="1:8" ht="12.75">
      <c r="A10" s="182" t="s">
        <v>227</v>
      </c>
      <c r="B10" s="182" t="s">
        <v>98</v>
      </c>
      <c r="C10" s="183">
        <v>4</v>
      </c>
      <c r="D10" s="184"/>
      <c r="E10" s="185">
        <f t="shared" si="0"/>
        <v>0</v>
      </c>
      <c r="F10" s="182"/>
      <c r="G10" s="186"/>
      <c r="H10" s="187">
        <f t="shared" si="1"/>
        <v>0</v>
      </c>
    </row>
    <row r="11" spans="1:8" ht="12.75">
      <c r="A11" s="182" t="s">
        <v>228</v>
      </c>
      <c r="B11" s="182" t="s">
        <v>98</v>
      </c>
      <c r="C11" s="183">
        <v>152</v>
      </c>
      <c r="D11" s="184"/>
      <c r="E11" s="185">
        <f t="shared" si="0"/>
        <v>0</v>
      </c>
      <c r="F11" s="182"/>
      <c r="G11" s="186"/>
      <c r="H11" s="187">
        <f t="shared" si="1"/>
        <v>0</v>
      </c>
    </row>
    <row r="12" spans="1:8" ht="12.75">
      <c r="A12" s="182" t="s">
        <v>229</v>
      </c>
      <c r="B12" s="182" t="s">
        <v>98</v>
      </c>
      <c r="C12" s="183">
        <v>12</v>
      </c>
      <c r="D12" s="184"/>
      <c r="E12" s="185">
        <f t="shared" si="0"/>
        <v>0</v>
      </c>
      <c r="F12" s="182"/>
      <c r="G12" s="186"/>
      <c r="H12" s="187">
        <f t="shared" si="1"/>
        <v>0</v>
      </c>
    </row>
    <row r="13" spans="1:8" ht="12.75">
      <c r="A13" s="182" t="s">
        <v>230</v>
      </c>
      <c r="B13" s="182" t="s">
        <v>98</v>
      </c>
      <c r="C13" s="183">
        <v>10</v>
      </c>
      <c r="D13" s="184"/>
      <c r="E13" s="185">
        <f t="shared" si="0"/>
        <v>0</v>
      </c>
      <c r="F13" s="182"/>
      <c r="G13" s="186"/>
      <c r="H13" s="187">
        <f t="shared" si="1"/>
        <v>0</v>
      </c>
    </row>
    <row r="14" spans="1:8" ht="12.75">
      <c r="A14" s="182" t="s">
        <v>231</v>
      </c>
      <c r="B14" s="182" t="s">
        <v>98</v>
      </c>
      <c r="C14" s="183">
        <v>3</v>
      </c>
      <c r="D14" s="184"/>
      <c r="E14" s="185">
        <f t="shared" si="0"/>
        <v>0</v>
      </c>
      <c r="F14" s="182"/>
      <c r="G14" s="186"/>
      <c r="H14" s="187">
        <f t="shared" si="1"/>
        <v>0</v>
      </c>
    </row>
    <row r="15" spans="1:8" ht="12.75">
      <c r="A15" s="182" t="s">
        <v>232</v>
      </c>
      <c r="B15" s="182" t="s">
        <v>98</v>
      </c>
      <c r="C15" s="183">
        <v>1</v>
      </c>
      <c r="D15" s="184"/>
      <c r="E15" s="185">
        <f t="shared" si="0"/>
        <v>0</v>
      </c>
      <c r="F15" s="182"/>
      <c r="G15" s="186"/>
      <c r="H15" s="187">
        <f t="shared" si="1"/>
        <v>0</v>
      </c>
    </row>
    <row r="16" spans="1:8" ht="12.75">
      <c r="A16" s="182" t="s">
        <v>233</v>
      </c>
      <c r="B16" s="182" t="s">
        <v>98</v>
      </c>
      <c r="C16" s="183">
        <v>1</v>
      </c>
      <c r="D16" s="184"/>
      <c r="E16" s="185">
        <f t="shared" si="0"/>
        <v>0</v>
      </c>
      <c r="F16" s="182"/>
      <c r="G16" s="186"/>
      <c r="H16" s="187">
        <f t="shared" si="1"/>
        <v>0</v>
      </c>
    </row>
    <row r="17" spans="1:8" ht="12.75">
      <c r="A17" s="182" t="s">
        <v>234</v>
      </c>
      <c r="B17" s="182" t="s">
        <v>98</v>
      </c>
      <c r="C17" s="183">
        <v>8</v>
      </c>
      <c r="D17" s="184"/>
      <c r="E17" s="185">
        <f t="shared" si="0"/>
        <v>0</v>
      </c>
      <c r="F17" s="182"/>
      <c r="G17" s="186"/>
      <c r="H17" s="187">
        <f t="shared" si="1"/>
        <v>0</v>
      </c>
    </row>
    <row r="18" spans="1:8" ht="12.75">
      <c r="A18" s="182" t="s">
        <v>235</v>
      </c>
      <c r="B18" s="182" t="s">
        <v>98</v>
      </c>
      <c r="C18" s="183">
        <v>32</v>
      </c>
      <c r="D18" s="184"/>
      <c r="E18" s="185">
        <f t="shared" si="0"/>
        <v>0</v>
      </c>
      <c r="F18" s="182"/>
      <c r="G18" s="186"/>
      <c r="H18" s="187">
        <f t="shared" si="1"/>
        <v>0</v>
      </c>
    </row>
    <row r="19" spans="1:8" ht="12.75">
      <c r="A19" s="182" t="s">
        <v>236</v>
      </c>
      <c r="B19" s="182" t="s">
        <v>98</v>
      </c>
      <c r="C19" s="183">
        <v>10</v>
      </c>
      <c r="D19" s="184"/>
      <c r="E19" s="185">
        <f t="shared" si="0"/>
        <v>0</v>
      </c>
      <c r="F19" s="182"/>
      <c r="G19" s="186"/>
      <c r="H19" s="187">
        <f t="shared" si="1"/>
        <v>0</v>
      </c>
    </row>
    <row r="20" spans="1:8" ht="12.75">
      <c r="A20" s="182" t="s">
        <v>237</v>
      </c>
      <c r="B20" s="182" t="s">
        <v>98</v>
      </c>
      <c r="C20" s="183">
        <v>1</v>
      </c>
      <c r="D20" s="184"/>
      <c r="E20" s="185">
        <f t="shared" si="0"/>
        <v>0</v>
      </c>
      <c r="F20" s="182"/>
      <c r="G20" s="186"/>
      <c r="H20" s="187">
        <f t="shared" si="1"/>
        <v>0</v>
      </c>
    </row>
    <row r="21" spans="1:8" ht="12.75">
      <c r="A21" s="182" t="s">
        <v>238</v>
      </c>
      <c r="B21" s="182" t="s">
        <v>98</v>
      </c>
      <c r="C21" s="183">
        <v>1</v>
      </c>
      <c r="D21" s="184"/>
      <c r="E21" s="185">
        <f t="shared" si="0"/>
        <v>0</v>
      </c>
      <c r="F21" s="182"/>
      <c r="G21" s="186"/>
      <c r="H21" s="187">
        <f t="shared" si="1"/>
        <v>0</v>
      </c>
    </row>
    <row r="22" spans="1:8" ht="12.75">
      <c r="A22" s="182" t="s">
        <v>239</v>
      </c>
      <c r="B22" s="182" t="s">
        <v>98</v>
      </c>
      <c r="C22" s="183">
        <v>4</v>
      </c>
      <c r="D22" s="184"/>
      <c r="E22" s="185">
        <f t="shared" si="0"/>
        <v>0</v>
      </c>
      <c r="F22" s="182"/>
      <c r="G22" s="186"/>
      <c r="H22" s="187">
        <f t="shared" si="1"/>
        <v>0</v>
      </c>
    </row>
    <row r="23" spans="1:8" ht="12.75">
      <c r="A23" s="182" t="s">
        <v>240</v>
      </c>
      <c r="B23" s="182" t="s">
        <v>98</v>
      </c>
      <c r="C23" s="183">
        <v>18</v>
      </c>
      <c r="D23" s="184"/>
      <c r="E23" s="185">
        <f t="shared" si="0"/>
        <v>0</v>
      </c>
      <c r="F23" s="182"/>
      <c r="G23" s="186"/>
      <c r="H23" s="187">
        <f t="shared" si="1"/>
        <v>0</v>
      </c>
    </row>
    <row r="24" spans="1:8" ht="12.75">
      <c r="A24" s="182" t="s">
        <v>241</v>
      </c>
      <c r="B24" s="182" t="s">
        <v>98</v>
      </c>
      <c r="C24" s="183">
        <v>22</v>
      </c>
      <c r="D24" s="184"/>
      <c r="E24" s="185">
        <f t="shared" si="0"/>
        <v>0</v>
      </c>
      <c r="F24" s="182"/>
      <c r="G24" s="186"/>
      <c r="H24" s="187">
        <f t="shared" si="1"/>
        <v>0</v>
      </c>
    </row>
    <row r="25" spans="1:8" ht="12.75">
      <c r="A25" s="182" t="s">
        <v>242</v>
      </c>
      <c r="B25" s="182" t="s">
        <v>98</v>
      </c>
      <c r="C25" s="183">
        <v>1</v>
      </c>
      <c r="D25" s="184"/>
      <c r="E25" s="185">
        <f t="shared" si="0"/>
        <v>0</v>
      </c>
      <c r="F25" s="182"/>
      <c r="G25" s="186"/>
      <c r="H25" s="187">
        <f t="shared" si="1"/>
        <v>0</v>
      </c>
    </row>
    <row r="26" spans="1:8" ht="12.75">
      <c r="A26" s="188" t="s">
        <v>243</v>
      </c>
      <c r="B26" s="182" t="s">
        <v>98</v>
      </c>
      <c r="C26" s="183">
        <v>11</v>
      </c>
      <c r="D26" s="184"/>
      <c r="E26" s="185">
        <f t="shared" si="0"/>
        <v>0</v>
      </c>
      <c r="F26" s="182"/>
      <c r="G26" s="186"/>
      <c r="H26" s="187">
        <f t="shared" si="1"/>
        <v>0</v>
      </c>
    </row>
    <row r="27" spans="1:8" ht="12.75">
      <c r="A27" s="188" t="s">
        <v>244</v>
      </c>
      <c r="B27" s="182" t="s">
        <v>98</v>
      </c>
      <c r="C27" s="183">
        <v>1</v>
      </c>
      <c r="D27" s="184"/>
      <c r="E27" s="185">
        <f t="shared" si="0"/>
        <v>0</v>
      </c>
      <c r="F27" s="182"/>
      <c r="G27" s="186"/>
      <c r="H27" s="187">
        <f t="shared" si="1"/>
        <v>0</v>
      </c>
    </row>
    <row r="28" spans="1:8" ht="12.75">
      <c r="A28" s="188" t="s">
        <v>245</v>
      </c>
      <c r="B28" s="182" t="s">
        <v>246</v>
      </c>
      <c r="C28" s="183">
        <v>82</v>
      </c>
      <c r="D28" s="184"/>
      <c r="E28" s="185">
        <f t="shared" si="0"/>
        <v>0</v>
      </c>
      <c r="F28" s="182"/>
      <c r="G28" s="186"/>
      <c r="H28" s="187">
        <f t="shared" si="1"/>
        <v>0</v>
      </c>
    </row>
    <row r="29" spans="1:8" ht="12.75">
      <c r="A29" s="188" t="s">
        <v>247</v>
      </c>
      <c r="B29" s="182" t="s">
        <v>248</v>
      </c>
      <c r="C29" s="183">
        <v>1</v>
      </c>
      <c r="D29" s="184"/>
      <c r="E29" s="185">
        <f t="shared" si="0"/>
        <v>0</v>
      </c>
      <c r="F29" s="182"/>
      <c r="G29" s="186"/>
      <c r="H29" s="187">
        <f t="shared" si="1"/>
        <v>0</v>
      </c>
    </row>
    <row r="30" spans="1:8" ht="12.75">
      <c r="A30" s="188" t="s">
        <v>249</v>
      </c>
      <c r="B30" s="182" t="s">
        <v>98</v>
      </c>
      <c r="C30" s="183">
        <v>1</v>
      </c>
      <c r="D30" s="184"/>
      <c r="E30" s="185">
        <f t="shared" si="0"/>
        <v>0</v>
      </c>
      <c r="F30" s="182"/>
      <c r="G30" s="186"/>
      <c r="H30" s="187">
        <f t="shared" si="1"/>
        <v>0</v>
      </c>
    </row>
    <row r="31" spans="1:8" ht="12.75">
      <c r="A31" s="189" t="s">
        <v>250</v>
      </c>
      <c r="B31" s="189" t="s">
        <v>98</v>
      </c>
      <c r="C31" s="190">
        <v>1</v>
      </c>
      <c r="D31" s="184"/>
      <c r="E31" s="191">
        <f t="shared" si="0"/>
        <v>0</v>
      </c>
      <c r="F31" s="189"/>
      <c r="G31" s="186"/>
      <c r="H31" s="192">
        <f t="shared" si="1"/>
        <v>0</v>
      </c>
    </row>
    <row r="32" spans="1:8" ht="12.75">
      <c r="A32" s="188" t="s">
        <v>251</v>
      </c>
      <c r="B32" s="182" t="s">
        <v>98</v>
      </c>
      <c r="C32" s="183">
        <v>1</v>
      </c>
      <c r="D32" s="184"/>
      <c r="E32" s="185">
        <f t="shared" si="0"/>
        <v>0</v>
      </c>
      <c r="F32" s="182"/>
      <c r="G32" s="186"/>
      <c r="H32" s="187">
        <f t="shared" si="1"/>
        <v>0</v>
      </c>
    </row>
    <row r="33" spans="1:8" ht="12.75">
      <c r="A33" s="188" t="s">
        <v>252</v>
      </c>
      <c r="B33" s="182" t="s">
        <v>98</v>
      </c>
      <c r="C33" s="183">
        <v>1</v>
      </c>
      <c r="D33" s="184"/>
      <c r="E33" s="185">
        <f t="shared" si="0"/>
        <v>0</v>
      </c>
      <c r="F33" s="182"/>
      <c r="G33" s="186"/>
      <c r="H33" s="187">
        <f t="shared" si="1"/>
        <v>0</v>
      </c>
    </row>
    <row r="34" spans="1:8" ht="12.75">
      <c r="A34" s="188" t="s">
        <v>253</v>
      </c>
      <c r="B34" s="182" t="s">
        <v>98</v>
      </c>
      <c r="C34" s="183">
        <v>8</v>
      </c>
      <c r="D34" s="184"/>
      <c r="E34" s="185">
        <f t="shared" si="0"/>
        <v>0</v>
      </c>
      <c r="F34" s="182"/>
      <c r="G34" s="186"/>
      <c r="H34" s="187">
        <f t="shared" si="1"/>
        <v>0</v>
      </c>
    </row>
    <row r="35" spans="1:8" ht="12.75">
      <c r="A35" s="182" t="s">
        <v>254</v>
      </c>
      <c r="B35" s="182" t="s">
        <v>98</v>
      </c>
      <c r="C35" s="183">
        <v>1</v>
      </c>
      <c r="D35" s="184"/>
      <c r="E35" s="185">
        <f t="shared" si="0"/>
        <v>0</v>
      </c>
      <c r="F35" s="182"/>
      <c r="G35" s="186"/>
      <c r="H35" s="187">
        <f t="shared" si="1"/>
        <v>0</v>
      </c>
    </row>
    <row r="36" spans="1:8" ht="12.75">
      <c r="A36" s="182" t="s">
        <v>255</v>
      </c>
      <c r="B36" s="182" t="s">
        <v>98</v>
      </c>
      <c r="C36" s="183">
        <v>9</v>
      </c>
      <c r="D36" s="184"/>
      <c r="E36" s="185">
        <f t="shared" si="0"/>
        <v>0</v>
      </c>
      <c r="F36" s="182"/>
      <c r="G36" s="186"/>
      <c r="H36" s="187">
        <f t="shared" si="1"/>
        <v>0</v>
      </c>
    </row>
    <row r="37" spans="1:8" ht="12.75">
      <c r="A37" s="182" t="s">
        <v>256</v>
      </c>
      <c r="B37" s="182" t="s">
        <v>98</v>
      </c>
      <c r="C37" s="183">
        <v>21</v>
      </c>
      <c r="D37" s="184"/>
      <c r="E37" s="185">
        <f t="shared" si="0"/>
        <v>0</v>
      </c>
      <c r="F37" s="182"/>
      <c r="G37" s="186"/>
      <c r="H37" s="187">
        <f t="shared" si="1"/>
        <v>0</v>
      </c>
    </row>
    <row r="38" spans="1:8" ht="12.75">
      <c r="A38" s="182" t="s">
        <v>257</v>
      </c>
      <c r="B38" s="182" t="s">
        <v>98</v>
      </c>
      <c r="C38" s="183">
        <v>6</v>
      </c>
      <c r="D38" s="184"/>
      <c r="E38" s="185">
        <f t="shared" si="0"/>
        <v>0</v>
      </c>
      <c r="F38" s="182"/>
      <c r="G38" s="186"/>
      <c r="H38" s="187">
        <f t="shared" si="1"/>
        <v>0</v>
      </c>
    </row>
    <row r="39" spans="1:8" ht="12.75">
      <c r="A39" s="182" t="s">
        <v>258</v>
      </c>
      <c r="B39" s="182" t="s">
        <v>98</v>
      </c>
      <c r="C39" s="183">
        <v>1</v>
      </c>
      <c r="D39" s="184"/>
      <c r="E39" s="185">
        <f t="shared" si="0"/>
        <v>0</v>
      </c>
      <c r="F39" s="182"/>
      <c r="G39" s="186"/>
      <c r="H39" s="187">
        <f t="shared" si="1"/>
        <v>0</v>
      </c>
    </row>
    <row r="40" spans="1:8" ht="12.75">
      <c r="A40" s="182" t="s">
        <v>259</v>
      </c>
      <c r="B40" s="182" t="s">
        <v>98</v>
      </c>
      <c r="C40" s="183">
        <v>1</v>
      </c>
      <c r="D40" s="184"/>
      <c r="E40" s="185">
        <f t="shared" si="0"/>
        <v>0</v>
      </c>
      <c r="F40" s="182"/>
      <c r="G40" s="186"/>
      <c r="H40" s="187">
        <f t="shared" si="1"/>
        <v>0</v>
      </c>
    </row>
    <row r="41" spans="1:8" ht="12.75">
      <c r="A41" s="182" t="s">
        <v>260</v>
      </c>
      <c r="B41" s="182" t="s">
        <v>98</v>
      </c>
      <c r="C41" s="183">
        <v>2</v>
      </c>
      <c r="D41" s="184"/>
      <c r="E41" s="185">
        <f t="shared" si="0"/>
        <v>0</v>
      </c>
      <c r="F41" s="182"/>
      <c r="G41" s="186"/>
      <c r="H41" s="187">
        <f t="shared" si="1"/>
        <v>0</v>
      </c>
    </row>
    <row r="42" spans="1:8" ht="12.75">
      <c r="A42" s="182" t="s">
        <v>261</v>
      </c>
      <c r="B42" s="182" t="s">
        <v>98</v>
      </c>
      <c r="C42" s="183">
        <v>1</v>
      </c>
      <c r="D42" s="184"/>
      <c r="E42" s="185">
        <f t="shared" si="0"/>
        <v>0</v>
      </c>
      <c r="F42" s="182"/>
      <c r="G42" s="186"/>
      <c r="H42" s="187">
        <f t="shared" si="1"/>
        <v>0</v>
      </c>
    </row>
    <row r="43" spans="1:8" ht="12.75">
      <c r="A43" s="182" t="s">
        <v>262</v>
      </c>
      <c r="B43" s="182" t="s">
        <v>208</v>
      </c>
      <c r="C43" s="183">
        <v>70</v>
      </c>
      <c r="D43" s="184"/>
      <c r="E43" s="185">
        <f t="shared" si="0"/>
        <v>0</v>
      </c>
      <c r="F43" s="182"/>
      <c r="G43" s="186"/>
      <c r="H43" s="187">
        <f t="shared" si="1"/>
        <v>0</v>
      </c>
    </row>
    <row r="44" spans="1:8" ht="12.75">
      <c r="A44" s="182" t="s">
        <v>263</v>
      </c>
      <c r="B44" s="182" t="s">
        <v>98</v>
      </c>
      <c r="C44" s="183">
        <v>20</v>
      </c>
      <c r="D44" s="184"/>
      <c r="E44" s="185">
        <f t="shared" si="0"/>
        <v>0</v>
      </c>
      <c r="F44" s="182"/>
      <c r="G44" s="186"/>
      <c r="H44" s="187">
        <f t="shared" si="1"/>
        <v>0</v>
      </c>
    </row>
    <row r="45" spans="1:8" ht="12.75">
      <c r="A45" s="177" t="s">
        <v>264</v>
      </c>
      <c r="B45" s="177"/>
      <c r="C45" s="178"/>
      <c r="D45" s="193"/>
      <c r="E45" s="179"/>
      <c r="F45" s="178"/>
      <c r="G45" s="194"/>
      <c r="H45" s="179"/>
    </row>
    <row r="46" spans="1:8" ht="12.75">
      <c r="A46" s="182" t="s">
        <v>265</v>
      </c>
      <c r="B46" s="182" t="s">
        <v>98</v>
      </c>
      <c r="C46" s="183">
        <v>1</v>
      </c>
      <c r="D46" s="184"/>
      <c r="E46" s="185">
        <f aca="true" t="shared" si="2" ref="E46:E52">C46*D46</f>
        <v>0</v>
      </c>
      <c r="F46" s="182"/>
      <c r="G46" s="186"/>
      <c r="H46" s="187">
        <f aca="true" t="shared" si="3" ref="H46:H52">C46*G46</f>
        <v>0</v>
      </c>
    </row>
    <row r="47" spans="1:8" ht="12.75">
      <c r="A47" s="182" t="s">
        <v>266</v>
      </c>
      <c r="B47" s="182" t="s">
        <v>98</v>
      </c>
      <c r="C47" s="183">
        <v>1</v>
      </c>
      <c r="D47" s="184"/>
      <c r="E47" s="185">
        <f t="shared" si="2"/>
        <v>0</v>
      </c>
      <c r="F47" s="182"/>
      <c r="G47" s="186"/>
      <c r="H47" s="187">
        <f t="shared" si="3"/>
        <v>0</v>
      </c>
    </row>
    <row r="48" spans="1:8" ht="12.75">
      <c r="A48" s="182" t="s">
        <v>267</v>
      </c>
      <c r="B48" s="182" t="s">
        <v>98</v>
      </c>
      <c r="C48" s="183">
        <v>8</v>
      </c>
      <c r="D48" s="184"/>
      <c r="E48" s="185">
        <f t="shared" si="2"/>
        <v>0</v>
      </c>
      <c r="F48" s="182"/>
      <c r="G48" s="186"/>
      <c r="H48" s="187">
        <f t="shared" si="3"/>
        <v>0</v>
      </c>
    </row>
    <row r="49" spans="1:8" ht="12.75">
      <c r="A49" s="182" t="s">
        <v>268</v>
      </c>
      <c r="B49" s="182" t="s">
        <v>98</v>
      </c>
      <c r="C49" s="183">
        <v>3</v>
      </c>
      <c r="D49" s="184"/>
      <c r="E49" s="185">
        <f t="shared" si="2"/>
        <v>0</v>
      </c>
      <c r="F49" s="182"/>
      <c r="G49" s="186"/>
      <c r="H49" s="187">
        <f t="shared" si="3"/>
        <v>0</v>
      </c>
    </row>
    <row r="50" spans="1:8" ht="12.75">
      <c r="A50" s="182" t="s">
        <v>269</v>
      </c>
      <c r="B50" s="182" t="s">
        <v>98</v>
      </c>
      <c r="C50" s="183">
        <v>1</v>
      </c>
      <c r="D50" s="184"/>
      <c r="E50" s="185">
        <f t="shared" si="2"/>
        <v>0</v>
      </c>
      <c r="F50" s="182"/>
      <c r="G50" s="186"/>
      <c r="H50" s="187">
        <f t="shared" si="3"/>
        <v>0</v>
      </c>
    </row>
    <row r="51" spans="1:8" ht="12.75">
      <c r="A51" s="182" t="s">
        <v>270</v>
      </c>
      <c r="B51" s="182" t="s">
        <v>98</v>
      </c>
      <c r="C51" s="183">
        <v>1</v>
      </c>
      <c r="D51" s="184"/>
      <c r="E51" s="185">
        <f t="shared" si="2"/>
        <v>0</v>
      </c>
      <c r="F51" s="182"/>
      <c r="G51" s="186"/>
      <c r="H51" s="187">
        <f t="shared" si="3"/>
        <v>0</v>
      </c>
    </row>
    <row r="52" spans="1:8" ht="12.75">
      <c r="A52" s="182" t="s">
        <v>266</v>
      </c>
      <c r="B52" s="182" t="s">
        <v>98</v>
      </c>
      <c r="C52" s="183">
        <v>9</v>
      </c>
      <c r="D52" s="184"/>
      <c r="E52" s="185">
        <f t="shared" si="2"/>
        <v>0</v>
      </c>
      <c r="F52" s="182"/>
      <c r="G52" s="186"/>
      <c r="H52" s="187">
        <f t="shared" si="3"/>
        <v>0</v>
      </c>
    </row>
    <row r="53" spans="1:8" ht="12.75">
      <c r="A53" s="177" t="s">
        <v>271</v>
      </c>
      <c r="B53" s="177"/>
      <c r="C53" s="178"/>
      <c r="D53" s="193"/>
      <c r="E53" s="179"/>
      <c r="F53" s="178"/>
      <c r="G53" s="194"/>
      <c r="H53" s="179"/>
    </row>
    <row r="54" spans="1:8" ht="12.75">
      <c r="A54" s="182" t="s">
        <v>272</v>
      </c>
      <c r="B54" s="182" t="s">
        <v>98</v>
      </c>
      <c r="C54" s="183">
        <v>10</v>
      </c>
      <c r="D54" s="184"/>
      <c r="E54" s="185">
        <f>C54*D54</f>
        <v>0</v>
      </c>
      <c r="F54" s="182"/>
      <c r="G54" s="186"/>
      <c r="H54" s="187">
        <f>C54*G54</f>
        <v>0</v>
      </c>
    </row>
    <row r="55" spans="1:8" ht="12.75">
      <c r="A55" s="182" t="s">
        <v>273</v>
      </c>
      <c r="B55" s="182" t="s">
        <v>98</v>
      </c>
      <c r="C55" s="183">
        <v>10</v>
      </c>
      <c r="D55" s="184"/>
      <c r="E55" s="185">
        <f>C55*D55</f>
        <v>0</v>
      </c>
      <c r="F55" s="182"/>
      <c r="G55" s="186"/>
      <c r="H55" s="187">
        <f>C55*G55</f>
        <v>0</v>
      </c>
    </row>
    <row r="56" spans="1:8" ht="12.75">
      <c r="A56" s="182" t="s">
        <v>274</v>
      </c>
      <c r="B56" s="182" t="s">
        <v>98</v>
      </c>
      <c r="C56" s="183">
        <v>10</v>
      </c>
      <c r="D56" s="184"/>
      <c r="E56" s="185">
        <f>C56*D56</f>
        <v>0</v>
      </c>
      <c r="F56" s="182"/>
      <c r="G56" s="186"/>
      <c r="H56" s="187">
        <f>C56*G56</f>
        <v>0</v>
      </c>
    </row>
    <row r="57" spans="1:8" ht="14.25">
      <c r="A57" s="172" t="s">
        <v>275</v>
      </c>
      <c r="B57" s="172"/>
      <c r="C57" s="173"/>
      <c r="D57" s="195"/>
      <c r="E57" s="174">
        <f>SUM(E5:E56)</f>
        <v>0</v>
      </c>
      <c r="F57" s="172"/>
      <c r="G57" s="196"/>
      <c r="H57" s="174">
        <f>SUM(H5:H56)</f>
        <v>0</v>
      </c>
    </row>
    <row r="58" spans="1:8" ht="14.25">
      <c r="A58" s="172"/>
      <c r="B58" s="172"/>
      <c r="C58" s="173"/>
      <c r="D58" s="197"/>
      <c r="E58" s="174"/>
      <c r="F58" s="173"/>
      <c r="G58" s="198"/>
      <c r="H58" s="174"/>
    </row>
    <row r="59" spans="1:8" ht="14.25">
      <c r="A59" s="172" t="s">
        <v>276</v>
      </c>
      <c r="B59" s="172"/>
      <c r="C59" s="172"/>
      <c r="D59" s="197"/>
      <c r="E59" s="174"/>
      <c r="F59" s="173"/>
      <c r="G59" s="198"/>
      <c r="H59" s="174"/>
    </row>
    <row r="60" spans="1:8" ht="12.75">
      <c r="A60" s="177" t="s">
        <v>277</v>
      </c>
      <c r="B60" s="177"/>
      <c r="C60" s="178"/>
      <c r="D60" s="193"/>
      <c r="E60" s="179"/>
      <c r="F60" s="178"/>
      <c r="G60" s="194"/>
      <c r="H60" s="179"/>
    </row>
    <row r="61" spans="1:8" ht="12.75">
      <c r="A61" s="182" t="s">
        <v>278</v>
      </c>
      <c r="B61" s="182" t="s">
        <v>98</v>
      </c>
      <c r="C61" s="183">
        <v>6</v>
      </c>
      <c r="D61" s="184"/>
      <c r="E61" s="185">
        <f>C61*D61</f>
        <v>0</v>
      </c>
      <c r="F61" s="182"/>
      <c r="G61" s="186"/>
      <c r="H61" s="187">
        <f>C61*G61</f>
        <v>0</v>
      </c>
    </row>
    <row r="62" spans="1:8" ht="12.75">
      <c r="A62" s="177" t="s">
        <v>279</v>
      </c>
      <c r="B62" s="177"/>
      <c r="C62" s="178"/>
      <c r="D62" s="193"/>
      <c r="E62" s="179"/>
      <c r="F62" s="178"/>
      <c r="G62" s="194"/>
      <c r="H62" s="179"/>
    </row>
    <row r="63" spans="1:8" ht="12.75">
      <c r="A63" s="182" t="s">
        <v>280</v>
      </c>
      <c r="B63" s="182" t="s">
        <v>98</v>
      </c>
      <c r="C63" s="183">
        <v>65</v>
      </c>
      <c r="D63" s="184"/>
      <c r="E63" s="185">
        <f>C63*D63</f>
        <v>0</v>
      </c>
      <c r="F63" s="182"/>
      <c r="G63" s="186"/>
      <c r="H63" s="187">
        <f>C63*G63</f>
        <v>0</v>
      </c>
    </row>
    <row r="64" spans="1:8" ht="12.75">
      <c r="A64" s="177" t="s">
        <v>281</v>
      </c>
      <c r="B64" s="177"/>
      <c r="C64" s="178">
        <v>1</v>
      </c>
      <c r="D64" s="193"/>
      <c r="E64" s="179"/>
      <c r="F64" s="178"/>
      <c r="G64" s="194"/>
      <c r="H64" s="179"/>
    </row>
    <row r="65" spans="1:8" ht="12.75">
      <c r="A65" s="182" t="s">
        <v>282</v>
      </c>
      <c r="B65" s="182" t="s">
        <v>98</v>
      </c>
      <c r="C65" s="183">
        <v>8</v>
      </c>
      <c r="D65" s="184"/>
      <c r="E65" s="185">
        <f aca="true" t="shared" si="4" ref="E65:E70">C65*D65</f>
        <v>0</v>
      </c>
      <c r="F65" s="182"/>
      <c r="G65" s="186"/>
      <c r="H65" s="187">
        <f aca="true" t="shared" si="5" ref="H65:H70">C65*G65</f>
        <v>0</v>
      </c>
    </row>
    <row r="66" spans="1:8" ht="12.75">
      <c r="A66" s="182" t="s">
        <v>283</v>
      </c>
      <c r="B66" s="182" t="s">
        <v>98</v>
      </c>
      <c r="C66" s="183">
        <v>3</v>
      </c>
      <c r="D66" s="184"/>
      <c r="E66" s="185">
        <f t="shared" si="4"/>
        <v>0</v>
      </c>
      <c r="F66" s="182"/>
      <c r="G66" s="186"/>
      <c r="H66" s="187">
        <f t="shared" si="5"/>
        <v>0</v>
      </c>
    </row>
    <row r="67" spans="1:8" ht="12.75">
      <c r="A67" s="182" t="s">
        <v>284</v>
      </c>
      <c r="B67" s="182" t="s">
        <v>98</v>
      </c>
      <c r="C67" s="183">
        <v>1</v>
      </c>
      <c r="D67" s="184"/>
      <c r="E67" s="185">
        <f t="shared" si="4"/>
        <v>0</v>
      </c>
      <c r="F67" s="182"/>
      <c r="G67" s="186"/>
      <c r="H67" s="187">
        <f t="shared" si="5"/>
        <v>0</v>
      </c>
    </row>
    <row r="68" spans="1:8" ht="12.75">
      <c r="A68" s="182" t="s">
        <v>285</v>
      </c>
      <c r="B68" s="182" t="s">
        <v>98</v>
      </c>
      <c r="C68" s="183">
        <f>C65</f>
        <v>8</v>
      </c>
      <c r="D68" s="184"/>
      <c r="E68" s="185">
        <f t="shared" si="4"/>
        <v>0</v>
      </c>
      <c r="F68" s="182"/>
      <c r="G68" s="186"/>
      <c r="H68" s="187">
        <f t="shared" si="5"/>
        <v>0</v>
      </c>
    </row>
    <row r="69" spans="1:8" ht="12.75">
      <c r="A69" s="182" t="s">
        <v>286</v>
      </c>
      <c r="B69" s="182" t="s">
        <v>98</v>
      </c>
      <c r="C69" s="183">
        <v>2</v>
      </c>
      <c r="D69" s="184"/>
      <c r="E69" s="185">
        <f t="shared" si="4"/>
        <v>0</v>
      </c>
      <c r="F69" s="182"/>
      <c r="G69" s="186"/>
      <c r="H69" s="187">
        <f t="shared" si="5"/>
        <v>0</v>
      </c>
    </row>
    <row r="70" spans="1:8" ht="12.75">
      <c r="A70" s="182" t="s">
        <v>287</v>
      </c>
      <c r="B70" s="182" t="s">
        <v>98</v>
      </c>
      <c r="C70" s="183">
        <v>1</v>
      </c>
      <c r="D70" s="184"/>
      <c r="E70" s="185">
        <f t="shared" si="4"/>
        <v>0</v>
      </c>
      <c r="F70" s="182"/>
      <c r="G70" s="186"/>
      <c r="H70" s="187">
        <f t="shared" si="5"/>
        <v>0</v>
      </c>
    </row>
    <row r="71" spans="1:8" ht="12.75">
      <c r="A71" s="177" t="s">
        <v>288</v>
      </c>
      <c r="B71" s="177"/>
      <c r="C71" s="178"/>
      <c r="D71" s="193"/>
      <c r="E71" s="179"/>
      <c r="F71" s="178"/>
      <c r="G71" s="194"/>
      <c r="H71" s="179"/>
    </row>
    <row r="72" spans="1:8" ht="12.75">
      <c r="A72" s="182" t="s">
        <v>289</v>
      </c>
      <c r="B72" s="182" t="s">
        <v>75</v>
      </c>
      <c r="C72" s="183">
        <v>20</v>
      </c>
      <c r="D72" s="184"/>
      <c r="E72" s="185">
        <f>C72*D72</f>
        <v>0</v>
      </c>
      <c r="F72" s="182"/>
      <c r="G72" s="186"/>
      <c r="H72" s="187">
        <f>C72*G72</f>
        <v>0</v>
      </c>
    </row>
    <row r="73" spans="1:8" ht="12.75">
      <c r="A73" s="182" t="s">
        <v>290</v>
      </c>
      <c r="B73" s="182" t="s">
        <v>75</v>
      </c>
      <c r="C73" s="183">
        <v>20</v>
      </c>
      <c r="D73" s="184"/>
      <c r="E73" s="185">
        <f>C73*D73</f>
        <v>0</v>
      </c>
      <c r="F73" s="182"/>
      <c r="G73" s="186"/>
      <c r="H73" s="187">
        <f>C73*G73</f>
        <v>0</v>
      </c>
    </row>
    <row r="74" spans="1:8" ht="12.75">
      <c r="A74" s="182" t="s">
        <v>291</v>
      </c>
      <c r="B74" s="182" t="s">
        <v>98</v>
      </c>
      <c r="C74" s="183">
        <v>1</v>
      </c>
      <c r="D74" s="184"/>
      <c r="E74" s="185">
        <f>C74*D74</f>
        <v>0</v>
      </c>
      <c r="F74" s="182"/>
      <c r="G74" s="186"/>
      <c r="H74" s="187">
        <f>C74*G74</f>
        <v>0</v>
      </c>
    </row>
    <row r="75" spans="1:8" ht="12.75">
      <c r="A75" s="177" t="s">
        <v>292</v>
      </c>
      <c r="B75" s="177"/>
      <c r="C75" s="178"/>
      <c r="D75" s="193"/>
      <c r="E75" s="179"/>
      <c r="F75" s="178"/>
      <c r="G75" s="194"/>
      <c r="H75" s="179"/>
    </row>
    <row r="76" spans="1:8" ht="12.75">
      <c r="A76" s="182" t="s">
        <v>293</v>
      </c>
      <c r="B76" s="182" t="s">
        <v>75</v>
      </c>
      <c r="C76" s="183">
        <v>105</v>
      </c>
      <c r="D76" s="184"/>
      <c r="E76" s="185">
        <f>C76*D76</f>
        <v>0</v>
      </c>
      <c r="F76" s="182"/>
      <c r="G76" s="186"/>
      <c r="H76" s="187">
        <f>C76*G76</f>
        <v>0</v>
      </c>
    </row>
    <row r="77" spans="1:8" ht="12.75">
      <c r="A77" s="182" t="s">
        <v>294</v>
      </c>
      <c r="B77" s="182" t="s">
        <v>75</v>
      </c>
      <c r="C77" s="183">
        <v>54</v>
      </c>
      <c r="D77" s="184"/>
      <c r="E77" s="185">
        <f>C77*D77</f>
        <v>0</v>
      </c>
      <c r="F77" s="182"/>
      <c r="G77" s="186"/>
      <c r="H77" s="187">
        <f>C77*G77</f>
        <v>0</v>
      </c>
    </row>
    <row r="78" spans="1:8" ht="12.75">
      <c r="A78" s="182" t="s">
        <v>295</v>
      </c>
      <c r="B78" s="182" t="s">
        <v>75</v>
      </c>
      <c r="C78" s="183">
        <v>68</v>
      </c>
      <c r="D78" s="184"/>
      <c r="E78" s="185">
        <f>C78*D78</f>
        <v>0</v>
      </c>
      <c r="F78" s="182"/>
      <c r="G78" s="186"/>
      <c r="H78" s="187">
        <f>C78*G78</f>
        <v>0</v>
      </c>
    </row>
    <row r="79" spans="1:8" ht="12.75">
      <c r="A79" s="182" t="s">
        <v>296</v>
      </c>
      <c r="B79" s="182" t="s">
        <v>75</v>
      </c>
      <c r="C79" s="183">
        <v>89</v>
      </c>
      <c r="D79" s="184"/>
      <c r="E79" s="185">
        <f>C79*D79</f>
        <v>0</v>
      </c>
      <c r="F79" s="182"/>
      <c r="G79" s="186"/>
      <c r="H79" s="187">
        <f>C79*G79</f>
        <v>0</v>
      </c>
    </row>
    <row r="80" spans="1:8" ht="12.75">
      <c r="A80" s="177" t="s">
        <v>297</v>
      </c>
      <c r="B80" s="177"/>
      <c r="C80" s="178"/>
      <c r="D80" s="193"/>
      <c r="E80" s="179"/>
      <c r="F80" s="177"/>
      <c r="G80" s="194"/>
      <c r="H80" s="181"/>
    </row>
    <row r="81" spans="1:8" ht="12.75">
      <c r="A81" s="182" t="s">
        <v>298</v>
      </c>
      <c r="B81" s="182" t="s">
        <v>75</v>
      </c>
      <c r="C81" s="183">
        <v>105</v>
      </c>
      <c r="D81" s="184"/>
      <c r="E81" s="185">
        <f>C81*D81</f>
        <v>0</v>
      </c>
      <c r="F81" s="182"/>
      <c r="G81" s="186"/>
      <c r="H81" s="187">
        <f>C81*G81</f>
        <v>0</v>
      </c>
    </row>
    <row r="82" spans="1:8" ht="12.75">
      <c r="A82" s="199" t="s">
        <v>299</v>
      </c>
      <c r="B82" s="182" t="s">
        <v>75</v>
      </c>
      <c r="C82" s="183">
        <v>310</v>
      </c>
      <c r="D82" s="184"/>
      <c r="E82" s="185">
        <f>C82*D82</f>
        <v>0</v>
      </c>
      <c r="F82" s="182"/>
      <c r="G82" s="186"/>
      <c r="H82" s="187">
        <f>C82*G82</f>
        <v>0</v>
      </c>
    </row>
    <row r="83" spans="1:8" ht="12.75">
      <c r="A83" s="177" t="s">
        <v>300</v>
      </c>
      <c r="B83" s="177"/>
      <c r="C83" s="178"/>
      <c r="D83" s="193"/>
      <c r="E83" s="179"/>
      <c r="F83" s="178"/>
      <c r="G83" s="194"/>
      <c r="H83" s="179"/>
    </row>
    <row r="84" spans="1:8" ht="12.75">
      <c r="A84" s="182" t="s">
        <v>301</v>
      </c>
      <c r="B84" s="182" t="s">
        <v>98</v>
      </c>
      <c r="C84" s="183">
        <v>120</v>
      </c>
      <c r="D84" s="184"/>
      <c r="E84" s="185">
        <f>C84*D84</f>
        <v>0</v>
      </c>
      <c r="F84" s="182"/>
      <c r="G84" s="186"/>
      <c r="H84" s="187">
        <f>C84*G84</f>
        <v>0</v>
      </c>
    </row>
    <row r="85" spans="1:8" ht="12.75">
      <c r="A85" s="182" t="s">
        <v>302</v>
      </c>
      <c r="B85" s="182" t="s">
        <v>98</v>
      </c>
      <c r="C85" s="183">
        <v>4</v>
      </c>
      <c r="D85" s="184"/>
      <c r="E85" s="185">
        <f>C85*D85</f>
        <v>0</v>
      </c>
      <c r="F85" s="182"/>
      <c r="G85" s="186"/>
      <c r="H85" s="187">
        <f>C85*G85</f>
        <v>0</v>
      </c>
    </row>
    <row r="86" spans="1:8" ht="12.75">
      <c r="A86" s="177" t="s">
        <v>303</v>
      </c>
      <c r="B86" s="177"/>
      <c r="C86" s="178"/>
      <c r="D86" s="200"/>
      <c r="E86" s="201"/>
      <c r="F86" s="177"/>
      <c r="G86" s="202"/>
      <c r="H86" s="201"/>
    </row>
    <row r="87" spans="1:8" ht="12.75">
      <c r="A87" s="182" t="s">
        <v>304</v>
      </c>
      <c r="B87" s="182" t="s">
        <v>75</v>
      </c>
      <c r="C87" s="183">
        <v>15</v>
      </c>
      <c r="D87" s="184"/>
      <c r="E87" s="185">
        <f>C87*D87</f>
        <v>0</v>
      </c>
      <c r="F87" s="182"/>
      <c r="G87" s="186"/>
      <c r="H87" s="187">
        <f>C87*G87</f>
        <v>0</v>
      </c>
    </row>
    <row r="88" spans="1:8" ht="12.75">
      <c r="A88" s="177" t="s">
        <v>305</v>
      </c>
      <c r="B88" s="177"/>
      <c r="C88" s="178"/>
      <c r="D88" s="200"/>
      <c r="E88" s="201"/>
      <c r="F88" s="177"/>
      <c r="G88" s="202"/>
      <c r="H88" s="201"/>
    </row>
    <row r="89" spans="1:8" ht="12.75">
      <c r="A89" s="182" t="s">
        <v>306</v>
      </c>
      <c r="B89" s="182" t="s">
        <v>208</v>
      </c>
      <c r="C89" s="183">
        <v>36</v>
      </c>
      <c r="D89" s="184"/>
      <c r="E89" s="185">
        <f>C89*D89</f>
        <v>0</v>
      </c>
      <c r="F89" s="182"/>
      <c r="G89" s="186"/>
      <c r="H89" s="187">
        <f>C89*G89</f>
        <v>0</v>
      </c>
    </row>
    <row r="90" spans="1:8" ht="12.75">
      <c r="A90" s="182" t="s">
        <v>307</v>
      </c>
      <c r="B90" s="182" t="s">
        <v>208</v>
      </c>
      <c r="C90" s="183">
        <v>10</v>
      </c>
      <c r="D90" s="184"/>
      <c r="E90" s="185">
        <f>C90*D90</f>
        <v>0</v>
      </c>
      <c r="F90" s="182"/>
      <c r="G90" s="186"/>
      <c r="H90" s="187">
        <f>C90*G90</f>
        <v>0</v>
      </c>
    </row>
    <row r="91" spans="1:8" ht="12.75">
      <c r="A91" s="182" t="s">
        <v>308</v>
      </c>
      <c r="B91" s="182" t="s">
        <v>208</v>
      </c>
      <c r="C91" s="183">
        <v>5</v>
      </c>
      <c r="D91" s="184"/>
      <c r="E91" s="185">
        <f>C91*D91</f>
        <v>0</v>
      </c>
      <c r="F91" s="182"/>
      <c r="G91" s="186"/>
      <c r="H91" s="187">
        <f>C91*G91</f>
        <v>0</v>
      </c>
    </row>
    <row r="92" spans="1:8" ht="12.75">
      <c r="A92" s="177" t="s">
        <v>309</v>
      </c>
      <c r="B92" s="177"/>
      <c r="C92" s="178"/>
      <c r="D92" s="200"/>
      <c r="E92" s="201"/>
      <c r="F92" s="177"/>
      <c r="G92" s="202"/>
      <c r="H92" s="201"/>
    </row>
    <row r="93" spans="1:8" ht="12.75">
      <c r="A93" s="182" t="s">
        <v>310</v>
      </c>
      <c r="B93" s="182" t="s">
        <v>208</v>
      </c>
      <c r="C93" s="183">
        <v>8</v>
      </c>
      <c r="D93" s="184"/>
      <c r="E93" s="185">
        <f>C93*D93</f>
        <v>0</v>
      </c>
      <c r="F93" s="182"/>
      <c r="G93" s="186"/>
      <c r="H93" s="187">
        <f>C93*G93</f>
        <v>0</v>
      </c>
    </row>
    <row r="94" spans="1:8" ht="12.75">
      <c r="A94" s="177" t="s">
        <v>311</v>
      </c>
      <c r="B94" s="177"/>
      <c r="C94" s="178"/>
      <c r="D94" s="200"/>
      <c r="E94" s="201"/>
      <c r="F94" s="177"/>
      <c r="G94" s="202"/>
      <c r="H94" s="201"/>
    </row>
    <row r="95" spans="1:8" ht="12.75">
      <c r="A95" s="177" t="s">
        <v>312</v>
      </c>
      <c r="B95" s="177"/>
      <c r="C95" s="178"/>
      <c r="D95" s="200"/>
      <c r="E95" s="201"/>
      <c r="F95" s="177"/>
      <c r="G95" s="202"/>
      <c r="H95" s="201"/>
    </row>
    <row r="96" spans="1:8" ht="12.75">
      <c r="A96" s="182" t="s">
        <v>313</v>
      </c>
      <c r="B96" s="182" t="s">
        <v>208</v>
      </c>
      <c r="C96" s="183">
        <v>12</v>
      </c>
      <c r="D96" s="184"/>
      <c r="E96" s="185">
        <f>C96*D96</f>
        <v>0</v>
      </c>
      <c r="F96" s="182"/>
      <c r="G96" s="186"/>
      <c r="H96" s="187">
        <f>C96*G96</f>
        <v>0</v>
      </c>
    </row>
    <row r="97" spans="1:8" ht="12.75">
      <c r="A97" s="182" t="s">
        <v>314</v>
      </c>
      <c r="B97" s="182" t="s">
        <v>208</v>
      </c>
      <c r="C97" s="183">
        <v>6</v>
      </c>
      <c r="D97" s="184"/>
      <c r="E97" s="185">
        <f>C97*D97</f>
        <v>0</v>
      </c>
      <c r="F97" s="182"/>
      <c r="G97" s="186"/>
      <c r="H97" s="187">
        <f>C97*G97</f>
        <v>0</v>
      </c>
    </row>
    <row r="98" spans="1:8" ht="12.75">
      <c r="A98" s="182" t="s">
        <v>315</v>
      </c>
      <c r="B98" s="182"/>
      <c r="C98" s="183">
        <v>1</v>
      </c>
      <c r="D98" s="184"/>
      <c r="E98" s="185">
        <f>C98*D98</f>
        <v>0</v>
      </c>
      <c r="F98" s="182"/>
      <c r="G98" s="186"/>
      <c r="H98" s="187">
        <f>C98*G98</f>
        <v>0</v>
      </c>
    </row>
    <row r="99" spans="1:8" ht="14.25">
      <c r="A99" s="172" t="s">
        <v>316</v>
      </c>
      <c r="B99" s="172"/>
      <c r="C99" s="173"/>
      <c r="D99" s="173"/>
      <c r="E99" s="174">
        <f>SUM(E61:E98)</f>
        <v>0</v>
      </c>
      <c r="F99" s="172"/>
      <c r="G99" s="173"/>
      <c r="H99" s="174">
        <f>SUM(H61:H98)</f>
        <v>0</v>
      </c>
    </row>
    <row r="100" spans="1:8" ht="14.25">
      <c r="A100" s="172"/>
      <c r="B100" s="172"/>
      <c r="C100" s="173"/>
      <c r="D100" s="173"/>
      <c r="E100" s="174"/>
      <c r="F100" s="173"/>
      <c r="G100" s="173"/>
      <c r="H100" s="174"/>
    </row>
    <row r="101" spans="1:8" ht="14.25">
      <c r="A101" s="203" t="s">
        <v>317</v>
      </c>
      <c r="B101" s="203"/>
      <c r="C101" s="204"/>
      <c r="D101" s="203"/>
      <c r="E101" s="205">
        <f>E99+E57</f>
        <v>0</v>
      </c>
      <c r="F101" s="204"/>
      <c r="G101" s="204"/>
      <c r="H101" s="205">
        <f>H99+H57</f>
        <v>0</v>
      </c>
    </row>
    <row r="102" spans="1:8" ht="15.75">
      <c r="A102" s="206" t="s">
        <v>318</v>
      </c>
      <c r="B102" s="207"/>
      <c r="C102" s="208"/>
      <c r="D102" s="208"/>
      <c r="E102" s="209"/>
      <c r="F102" s="208"/>
      <c r="G102" s="208"/>
      <c r="H102" s="210">
        <f>E101+H101</f>
        <v>0</v>
      </c>
    </row>
    <row r="103" spans="1:8" ht="12.75">
      <c r="A103" s="211" t="s">
        <v>45</v>
      </c>
      <c r="B103" s="211"/>
      <c r="C103" s="212"/>
      <c r="D103" s="212"/>
      <c r="E103" s="213"/>
      <c r="F103" s="211"/>
      <c r="G103" s="214"/>
      <c r="H103" s="214">
        <f>H102*0.21</f>
        <v>0</v>
      </c>
    </row>
    <row r="104" spans="1:8" ht="12.75">
      <c r="A104" s="211" t="s">
        <v>319</v>
      </c>
      <c r="B104" s="211"/>
      <c r="C104" s="212"/>
      <c r="D104" s="212"/>
      <c r="E104" s="213"/>
      <c r="F104" s="211"/>
      <c r="G104" s="214"/>
      <c r="H104" s="214">
        <f>SUM(H102:H103)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</dc:creator>
  <cp:keywords/>
  <dc:description/>
  <cp:lastModifiedBy>Uzivatel</cp:lastModifiedBy>
  <dcterms:created xsi:type="dcterms:W3CDTF">2020-01-20T08:42:29Z</dcterms:created>
  <dcterms:modified xsi:type="dcterms:W3CDTF">2020-02-24T14:03:57Z</dcterms:modified>
  <cp:category/>
  <cp:version/>
  <cp:contentType/>
  <cp:contentStatus/>
</cp:coreProperties>
</file>